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3315" windowHeight="3480" tabRatio="677" activeTab="0"/>
  </bookViews>
  <sheets>
    <sheet name="Таблицы и графики" sheetId="1" r:id="rId1"/>
    <sheet name="Средние и вариация" sheetId="2" r:id="rId2"/>
    <sheet name="Анализ связей" sheetId="3" r:id="rId3"/>
    <sheet name="Ряды динамики" sheetId="4" r:id="rId4"/>
  </sheets>
  <definedNames/>
  <calcPr fullCalcOnLoad="1"/>
</workbook>
</file>

<file path=xl/sharedStrings.xml><?xml version="1.0" encoding="utf-8"?>
<sst xmlns="http://schemas.openxmlformats.org/spreadsheetml/2006/main" count="169" uniqueCount="79">
  <si>
    <t>Центральный</t>
  </si>
  <si>
    <t>Первомайский</t>
  </si>
  <si>
    <t>Заводской</t>
  </si>
  <si>
    <t>посетителей</t>
  </si>
  <si>
    <t>покупателей</t>
  </si>
  <si>
    <t>муж</t>
  </si>
  <si>
    <t>жен</t>
  </si>
  <si>
    <t>чел.</t>
  </si>
  <si>
    <t>Итого</t>
  </si>
  <si>
    <t>Таблица 1.</t>
  </si>
  <si>
    <t>Количество посетителей магазина "Центральный"</t>
  </si>
  <si>
    <t>Таблица 2.</t>
  </si>
  <si>
    <t>Таблица 3.</t>
  </si>
  <si>
    <t>Количество посетителей магазина "Первомайский"</t>
  </si>
  <si>
    <t>Количество посетителей магазина "Заводской"</t>
  </si>
  <si>
    <t>Сводная таблица 1.</t>
  </si>
  <si>
    <t xml:space="preserve"> Количество посетителей магазинов.</t>
  </si>
  <si>
    <t>Гистограмма "Соотношение количества "посетителей" и "покупателей".</t>
  </si>
  <si>
    <t>Таблица 4.</t>
  </si>
  <si>
    <t>Изменение количества посетителей магазинов за последний квартал.</t>
  </si>
  <si>
    <t>Абсолютные величины (количество человек)</t>
  </si>
  <si>
    <t>Круговая диаграмма "Распределение посетителей магазинов по полу"</t>
  </si>
  <si>
    <t xml:space="preserve">                Неделя                  Магазин</t>
  </si>
  <si>
    <r>
      <t>Заводской</t>
    </r>
    <r>
      <rPr>
        <sz val="10"/>
        <rFont val="Arial Cyr"/>
        <family val="0"/>
      </rPr>
      <t xml:space="preserve"> </t>
    </r>
  </si>
  <si>
    <t>Абсолютный прирост (базисный)</t>
  </si>
  <si>
    <t>Абсолютный прирост (цепной)</t>
  </si>
  <si>
    <t>Приложение 1.</t>
  </si>
  <si>
    <t>Заводской (к-т роста базисный.)</t>
  </si>
  <si>
    <t>Заводской (к-т роста цепной.)</t>
  </si>
  <si>
    <t>Примеры расчета средних и показателей вариации</t>
  </si>
  <si>
    <t>Даты</t>
  </si>
  <si>
    <t>Всего</t>
  </si>
  <si>
    <t>Количество обслуженных клиентов</t>
  </si>
  <si>
    <t>Среднее количество клиентов, обслуживаемых в день</t>
  </si>
  <si>
    <t>Дисперсия</t>
  </si>
  <si>
    <t>Коэффициент вариации</t>
  </si>
  <si>
    <t xml:space="preserve">Среднее квадратическое (стандартное) отклонение </t>
  </si>
  <si>
    <t>Медиана</t>
  </si>
  <si>
    <t>Мода</t>
  </si>
  <si>
    <t>Кол-во агентов</t>
  </si>
  <si>
    <t>Объем продаж товара (штук)</t>
  </si>
  <si>
    <t>Коэффициент корреляции между количеством агентов и объемом продаж товара</t>
  </si>
  <si>
    <t>Анализ связи объема продаж и количества агентов -  вариант 1.</t>
  </si>
  <si>
    <t>Анализ связи объема продаж и количества агентов -  вариант 2.</t>
  </si>
  <si>
    <t>Как Вы можете видеть, в первом варианте объем продаж и количество агентов очень тесно связаны - коэффициент корреляции практически равен единице. Теперь посмотрите, каким будет коэффициент корреляции в случае отсутствия связи данных признаков (вариант 2). Во втором случае коэффициент корреляции очень близок к нулю, что говорит о полном отсутствии какой-либо связи между объемом продаж и количеством агентов. А вот так два представленных варианта ситуации выглядят на графике - разница очевидна и весьма наглядна:</t>
  </si>
  <si>
    <t>Табл. 1 Количество клиентов, обслуженных операционистом №1 за первые 10 рабочих дней месяца.</t>
  </si>
  <si>
    <t>Табл. 2 Количество клиентов, обслуженных операционистом №2 за первые 10 рабочих дней месяца.</t>
  </si>
  <si>
    <t>Сравните данные приведенных выше таблиц №1 и №2 и статистические показатели. Объясните, почему при одинаковом общем количестве обслуженных за 10 дней клиентов статистические показатели у первого и второго операциониста различаются.</t>
  </si>
  <si>
    <t>ЗАДАНИЕ 1</t>
  </si>
  <si>
    <t>Табл. 3 Количество клиентов, обслуженных операционистом №3 за первые 10 рабочих дней месяца.</t>
  </si>
  <si>
    <t>ЗАДАНИЕ 2</t>
  </si>
  <si>
    <t>Рассчитайте по данным таблицы №3 статистические показатели аналогично таблицам №1 и№2 и заполните таблицу №3..</t>
  </si>
  <si>
    <t>ЗАДАНИЕ 3</t>
  </si>
  <si>
    <t xml:space="preserve">По данным таблицы №3 постройте график, аналогичный графикам для операционистов 1 и 2, для операциониста 3 (на Графике №1, на отдельной диаграмме или на бумаге). "Прочитайте" этоот график и объясните, чем он принципиально отличается от графиков операционистов 1 и 2. Попробуйте на основе данного графика описать ситуацию, которая могла вызвать именно такое распределение количества обслуживаемых в день клиентов. </t>
  </si>
  <si>
    <t>Примеры расчета показателей связи между признаками.</t>
  </si>
  <si>
    <t>ЗАДАНИЕ 1.</t>
  </si>
  <si>
    <t>Затраты на рекламу в месяц (в тыс. $)</t>
  </si>
  <si>
    <t>Объем продаж в месяц (в тыс. $)</t>
  </si>
  <si>
    <t>Табл.3. Анализ связи объема продаж и количества агентов -  вариант 3.</t>
  </si>
  <si>
    <t>Вставляйте в таблицу 3 свои собственные данные - количество агентов и объем продаж - и наблюдайте за изменениями коэффициента корреляции и графика (вариант 3 - зеленые ромбы). Постарайтесь получить следующие ваианты коэффициента корреляции - близкий к единице (0,8 - 0,9), близкий к 0 (0,1 - 0,2), нулевой (0), отрицательный (-1) и запомните поведение графика при различных вариантах коэффициента корреляции.</t>
  </si>
  <si>
    <t>ЗАДАНИЕ 2.</t>
  </si>
  <si>
    <t>Коэффициент корреляции между расходами на рекламу и объемом продаж товара</t>
  </si>
  <si>
    <t>Табл. 4. Расчет зависимости объема продаж от расходов на рекламу - вариант 2..</t>
  </si>
  <si>
    <t>Определите наличие/отсутствие связи между объемом продаж некоторого товара и расходами на его рекламу разными способами (графическим и расчетом коэффициента корреляции) по данным таблиц №3 и №4. В каком случае рекламная кампания была более эффективной? Поясните, почему Вы так считаете и на основании каких данных Вы сделали такой вывод.</t>
  </si>
  <si>
    <t>Табл. 3. Расчет зависимости объема продаж от расходов на рекламу - вариант 1.</t>
  </si>
  <si>
    <t>Примеры расчетов показателей рядов динамики.</t>
  </si>
  <si>
    <t>Центральный (к-т роста базисный.)</t>
  </si>
  <si>
    <t>Центральный (к-т роста цепной.)</t>
  </si>
  <si>
    <t>Первомайский (к-т роста базисный.)</t>
  </si>
  <si>
    <t>Первомайский (к-т роста цепной.)</t>
  </si>
  <si>
    <t>Первомайский (темп роста базисный.)</t>
  </si>
  <si>
    <t>Первомайский (темп роста цепной.)</t>
  </si>
  <si>
    <t>Первомайский (к-т  прироста.)</t>
  </si>
  <si>
    <t>Центральный (к-т прироста)</t>
  </si>
  <si>
    <t>Заводской (к-т  прироста.)</t>
  </si>
  <si>
    <r>
      <t>Пользуясь имеющимися данными о количестве посетителей магазинов "Центральный", "Первомайский" и "Заводской", рассчитайте необходимые показатели (выделены синим цветом) и заполните пустые ячейки таблицы соответствующими данными по имеющимся образцам. Сравните магазины между собой и определите наиболее быстро развивающийся (</t>
    </r>
    <r>
      <rPr>
        <b/>
        <i/>
        <sz val="10"/>
        <color indexed="12"/>
        <rFont val="Arial Cyr"/>
        <family val="2"/>
      </rPr>
      <t>подсказка</t>
    </r>
    <r>
      <rPr>
        <i/>
        <sz val="10"/>
        <color indexed="12"/>
        <rFont val="Arial Cyr"/>
        <family val="2"/>
      </rPr>
      <t>: для этого необходимо определить, у какого из магазинов наибольший средний коэффициент прироста</t>
    </r>
    <r>
      <rPr>
        <sz val="10"/>
        <rFont val="Arial Cyr"/>
        <family val="0"/>
      </rPr>
      <t>).</t>
    </r>
  </si>
  <si>
    <t>(магазин "Заводской" открылся только 8 недель назад, поэтому отсчет начинается с 5-й недели)</t>
  </si>
  <si>
    <t xml:space="preserve">В данном приложении к Рабочей Тетради №4 Вы найдете исходные данные и примеры построения таблиц, графиков, расчета основных статистических показателей, с которыми Вы ознакомились в Рабочей тетради, а также задания, которые необходимо выполнить. Выполнять задания можно как на компьютере непосредственно в это рабочей книге, так и на бумаге.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</si>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</sst>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0.0000000"/>
  </numFmts>
  <fonts count="26">
    <font>
      <sz val="10"/>
      <name val="Arial Cyr"/>
      <family val="0"/>
    </font>
    <font>
      <b/>
      <sz val="12"/>
      <name val="Arial Cyr"/>
      <family val="2"/>
    </font>
    <font>
      <sz val="9.75"/>
      <name val="Arial Cyr"/>
      <family val="2"/>
    </font>
    <font>
      <sz val="8.5"/>
      <name val="Arial Cyr"/>
      <family val="0"/>
    </font>
    <font>
      <sz val="14"/>
      <name val="Arial Cyr"/>
      <family val="2"/>
    </font>
    <font>
      <b/>
      <sz val="8.75"/>
      <name val="Arial Cyr"/>
      <family val="2"/>
    </font>
    <font>
      <sz val="12"/>
      <name val="Arial Cyr"/>
      <family val="2"/>
    </font>
    <font>
      <sz val="10.25"/>
      <name val="Arial Cyr"/>
      <family val="2"/>
    </font>
    <font>
      <b/>
      <sz val="11.5"/>
      <name val="Arial Cyr"/>
      <family val="2"/>
    </font>
    <font>
      <b/>
      <sz val="10"/>
      <name val="Arial Cyr"/>
      <family val="2"/>
    </font>
    <font>
      <i/>
      <sz val="9"/>
      <name val="Arial Cyr"/>
      <family val="2"/>
    </font>
    <font>
      <b/>
      <sz val="11"/>
      <name val="Arial Cyr"/>
      <family val="2"/>
    </font>
    <font>
      <sz val="16.5"/>
      <name val="Arial Cyr"/>
      <family val="0"/>
    </font>
    <font>
      <sz val="18.5"/>
      <name val="Arial Cyr"/>
      <family val="0"/>
    </font>
    <font>
      <b/>
      <sz val="16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sz val="15.75"/>
      <name val="Arial Cyr"/>
      <family val="0"/>
    </font>
    <font>
      <sz val="11"/>
      <name val="Arial Cyr"/>
      <family val="2"/>
    </font>
    <font>
      <sz val="23"/>
      <name val="Arial Cyr"/>
      <family val="0"/>
    </font>
    <font>
      <sz val="10"/>
      <color indexed="62"/>
      <name val="Arial Cyr"/>
      <family val="2"/>
    </font>
    <font>
      <sz val="24.75"/>
      <name val="Arial Cyr"/>
      <family val="0"/>
    </font>
    <font>
      <sz val="16"/>
      <name val="Arial Cyr"/>
      <family val="0"/>
    </font>
    <font>
      <i/>
      <sz val="10"/>
      <color indexed="12"/>
      <name val="Arial Cyr"/>
      <family val="2"/>
    </font>
    <font>
      <b/>
      <i/>
      <sz val="10"/>
      <color indexed="12"/>
      <name val="Arial Cyr"/>
      <family val="2"/>
    </font>
    <font>
      <b/>
      <sz val="18"/>
      <name val="Arial Cyr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1" xfId="0" applyNumberFormat="1" applyBorder="1" applyAlignment="1">
      <alignment wrapText="1"/>
    </xf>
    <xf numFmtId="164" fontId="15" fillId="0" borderId="12" xfId="0" applyNumberFormat="1" applyFont="1" applyBorder="1" applyAlignment="1">
      <alignment wrapText="1"/>
    </xf>
    <xf numFmtId="164" fontId="15" fillId="0" borderId="11" xfId="0" applyNumberFormat="1" applyFont="1" applyBorder="1" applyAlignment="1">
      <alignment wrapText="1"/>
    </xf>
    <xf numFmtId="164" fontId="15" fillId="0" borderId="13" xfId="0" applyNumberFormat="1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0" fontId="16" fillId="0" borderId="25" xfId="17" applyNumberFormat="1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0" fillId="0" borderId="0" xfId="0" applyFont="1" applyAlignment="1">
      <alignment wrapText="1"/>
    </xf>
    <xf numFmtId="168" fontId="16" fillId="0" borderId="0" xfId="0" applyNumberFormat="1" applyFont="1" applyAlignment="1">
      <alignment wrapText="1"/>
    </xf>
    <xf numFmtId="0" fontId="0" fillId="0" borderId="28" xfId="0" applyBorder="1" applyAlignment="1">
      <alignment horizontal="center" wrapText="1"/>
    </xf>
    <xf numFmtId="2" fontId="16" fillId="0" borderId="29" xfId="0" applyNumberFormat="1" applyFont="1" applyBorder="1" applyAlignment="1">
      <alignment wrapText="1"/>
    </xf>
    <xf numFmtId="2" fontId="16" fillId="0" borderId="2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5" xfId="0" applyBorder="1" applyAlignment="1">
      <alignment wrapText="1"/>
    </xf>
    <xf numFmtId="168" fontId="16" fillId="0" borderId="30" xfId="0" applyNumberFormat="1" applyFont="1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33" xfId="0" applyFont="1" applyBorder="1" applyAlignment="1">
      <alignment/>
    </xf>
    <xf numFmtId="0" fontId="0" fillId="0" borderId="34" xfId="0" applyBorder="1" applyAlignment="1">
      <alignment/>
    </xf>
    <xf numFmtId="0" fontId="9" fillId="0" borderId="18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/>
    </xf>
    <xf numFmtId="2" fontId="0" fillId="0" borderId="35" xfId="0" applyNumberFormat="1" applyBorder="1" applyAlignment="1">
      <alignment/>
    </xf>
    <xf numFmtId="0" fontId="9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36" xfId="0" applyFont="1" applyBorder="1" applyAlignment="1">
      <alignment/>
    </xf>
    <xf numFmtId="0" fontId="0" fillId="0" borderId="29" xfId="0" applyBorder="1" applyAlignment="1">
      <alignment/>
    </xf>
    <xf numFmtId="0" fontId="9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6" fillId="0" borderId="18" xfId="0" applyFont="1" applyBorder="1" applyAlignment="1">
      <alignment wrapText="1"/>
    </xf>
    <xf numFmtId="0" fontId="16" fillId="0" borderId="42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164" fontId="15" fillId="0" borderId="18" xfId="0" applyNumberFormat="1" applyFont="1" applyBorder="1" applyAlignment="1">
      <alignment wrapText="1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4" xfId="0" applyBorder="1" applyAlignment="1" applyProtection="1">
      <alignment wrapText="1"/>
      <protection locked="0"/>
    </xf>
    <xf numFmtId="2" fontId="16" fillId="0" borderId="21" xfId="0" applyNumberFormat="1" applyFont="1" applyBorder="1" applyAlignment="1" applyProtection="1">
      <alignment wrapText="1"/>
      <protection locked="0"/>
    </xf>
    <xf numFmtId="2" fontId="16" fillId="0" borderId="29" xfId="0" applyNumberFormat="1" applyFont="1" applyBorder="1" applyAlignment="1" applyProtection="1">
      <alignment wrapText="1"/>
      <protection locked="0"/>
    </xf>
    <xf numFmtId="10" fontId="16" fillId="0" borderId="25" xfId="17" applyNumberFormat="1" applyFont="1" applyBorder="1" applyAlignment="1" applyProtection="1">
      <alignment wrapText="1"/>
      <protection locked="0"/>
    </xf>
    <xf numFmtId="0" fontId="16" fillId="0" borderId="22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8" fontId="16" fillId="0" borderId="41" xfId="0" applyNumberFormat="1" applyFont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45" xfId="0" applyBorder="1" applyAlignment="1" applyProtection="1">
      <alignment horizontal="center"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15" fillId="0" borderId="18" xfId="0" applyFont="1" applyBorder="1" applyAlignment="1" applyProtection="1">
      <alignment/>
      <protection locked="0"/>
    </xf>
    <xf numFmtId="2" fontId="15" fillId="0" borderId="18" xfId="0" applyNumberFormat="1" applyFont="1" applyBorder="1" applyAlignment="1" applyProtection="1">
      <alignment/>
      <protection locked="0"/>
    </xf>
    <xf numFmtId="0" fontId="15" fillId="0" borderId="42" xfId="0" applyFont="1" applyBorder="1" applyAlignment="1" applyProtection="1">
      <alignment/>
      <protection locked="0"/>
    </xf>
    <xf numFmtId="2" fontId="15" fillId="0" borderId="42" xfId="0" applyNumberFormat="1" applyFont="1" applyBorder="1" applyAlignment="1" applyProtection="1">
      <alignment/>
      <protection locked="0"/>
    </xf>
    <xf numFmtId="0" fontId="15" fillId="0" borderId="20" xfId="0" applyFont="1" applyBorder="1" applyAlignment="1" applyProtection="1">
      <alignment/>
      <protection locked="0"/>
    </xf>
    <xf numFmtId="2" fontId="15" fillId="0" borderId="20" xfId="0" applyNumberFormat="1" applyFont="1" applyBorder="1" applyAlignment="1" applyProtection="1">
      <alignment/>
      <protection locked="0"/>
    </xf>
    <xf numFmtId="2" fontId="15" fillId="0" borderId="21" xfId="0" applyNumberFormat="1" applyFont="1" applyBorder="1" applyAlignment="1" applyProtection="1">
      <alignment/>
      <protection locked="0"/>
    </xf>
    <xf numFmtId="2" fontId="15" fillId="0" borderId="29" xfId="0" applyNumberFormat="1" applyFont="1" applyBorder="1" applyAlignment="1" applyProtection="1">
      <alignment/>
      <protection locked="0"/>
    </xf>
    <xf numFmtId="0" fontId="15" fillId="0" borderId="27" xfId="0" applyFont="1" applyBorder="1" applyAlignment="1" applyProtection="1">
      <alignment/>
      <protection locked="0"/>
    </xf>
    <xf numFmtId="2" fontId="15" fillId="0" borderId="27" xfId="0" applyNumberFormat="1" applyFont="1" applyBorder="1" applyAlignment="1" applyProtection="1">
      <alignment/>
      <protection locked="0"/>
    </xf>
    <xf numFmtId="2" fontId="15" fillId="0" borderId="25" xfId="0" applyNumberFormat="1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 wrapText="1"/>
      <protection locked="0"/>
    </xf>
    <xf numFmtId="0" fontId="16" fillId="0" borderId="36" xfId="0" applyFont="1" applyBorder="1" applyAlignment="1" applyProtection="1">
      <alignment wrapText="1"/>
      <protection locked="0"/>
    </xf>
    <xf numFmtId="0" fontId="16" fillId="0" borderId="26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6" fillId="0" borderId="18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40" xfId="0" applyFont="1" applyBorder="1" applyAlignment="1">
      <alignment horizontal="center" wrapText="1"/>
    </xf>
    <xf numFmtId="0" fontId="6" fillId="0" borderId="40" xfId="0" applyFon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6" fillId="0" borderId="37" xfId="0" applyFont="1" applyBorder="1" applyAlignment="1" applyProtection="1">
      <alignment horizontal="left" wrapText="1"/>
      <protection locked="0"/>
    </xf>
    <xf numFmtId="0" fontId="16" fillId="0" borderId="38" xfId="0" applyFont="1" applyBorder="1" applyAlignment="1" applyProtection="1">
      <alignment horizontal="left" wrapText="1"/>
      <protection locked="0"/>
    </xf>
    <xf numFmtId="0" fontId="16" fillId="0" borderId="19" xfId="0" applyFont="1" applyBorder="1" applyAlignment="1" applyProtection="1">
      <alignment horizontal="left" wrapText="1"/>
      <protection locked="0"/>
    </xf>
    <xf numFmtId="0" fontId="16" fillId="0" borderId="20" xfId="0" applyFont="1" applyBorder="1" applyAlignment="1" applyProtection="1">
      <alignment horizontal="left" wrapText="1"/>
      <protection locked="0"/>
    </xf>
    <xf numFmtId="0" fontId="16" fillId="0" borderId="36" xfId="0" applyFont="1" applyBorder="1" applyAlignment="1" applyProtection="1">
      <alignment horizontal="left" wrapText="1"/>
      <protection locked="0"/>
    </xf>
    <xf numFmtId="0" fontId="16" fillId="0" borderId="18" xfId="0" applyFont="1" applyBorder="1" applyAlignment="1" applyProtection="1">
      <alignment horizontal="left" wrapText="1"/>
      <protection locked="0"/>
    </xf>
    <xf numFmtId="0" fontId="16" fillId="0" borderId="23" xfId="0" applyFont="1" applyBorder="1" applyAlignment="1" applyProtection="1">
      <alignment horizontal="left" wrapText="1"/>
      <protection locked="0"/>
    </xf>
    <xf numFmtId="0" fontId="16" fillId="0" borderId="28" xfId="0" applyFont="1" applyBorder="1" applyAlignment="1" applyProtection="1">
      <alignment horizontal="left" wrapText="1"/>
      <protection locked="0"/>
    </xf>
    <xf numFmtId="0" fontId="16" fillId="0" borderId="27" xfId="0" applyFont="1" applyBorder="1" applyAlignment="1" applyProtection="1">
      <alignment horizontal="left" wrapText="1"/>
      <protection locked="0"/>
    </xf>
    <xf numFmtId="0" fontId="16" fillId="0" borderId="19" xfId="0" applyFont="1" applyBorder="1" applyAlignment="1">
      <alignment horizontal="left" wrapText="1"/>
    </xf>
    <xf numFmtId="0" fontId="16" fillId="0" borderId="20" xfId="0" applyFont="1" applyBorder="1" applyAlignment="1">
      <alignment horizontal="left" wrapText="1"/>
    </xf>
    <xf numFmtId="0" fontId="16" fillId="0" borderId="36" xfId="0" applyFont="1" applyBorder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16" fillId="0" borderId="28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37" xfId="0" applyFont="1" applyBorder="1" applyAlignment="1">
      <alignment horizontal="left" wrapText="1"/>
    </xf>
    <xf numFmtId="0" fontId="16" fillId="0" borderId="38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6" fillId="0" borderId="16" xfId="0" applyFont="1" applyBorder="1" applyAlignment="1">
      <alignment horizontal="center" wrapText="1"/>
    </xf>
    <xf numFmtId="0" fontId="16" fillId="0" borderId="52" xfId="0" applyFont="1" applyBorder="1" applyAlignment="1">
      <alignment horizontal="center" wrapText="1"/>
    </xf>
    <xf numFmtId="0" fontId="16" fillId="0" borderId="53" xfId="0" applyFont="1" applyBorder="1" applyAlignment="1">
      <alignment horizontal="center" wrapText="1"/>
    </xf>
    <xf numFmtId="0" fontId="18" fillId="0" borderId="4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wrapText="1"/>
    </xf>
    <xf numFmtId="0" fontId="18" fillId="0" borderId="16" xfId="0" applyFont="1" applyBorder="1" applyAlignment="1" applyProtection="1">
      <alignment horizontal="left" wrapText="1"/>
      <protection locked="0"/>
    </xf>
    <xf numFmtId="0" fontId="18" fillId="0" borderId="52" xfId="0" applyFont="1" applyBorder="1" applyAlignment="1" applyProtection="1">
      <alignment horizontal="left" wrapText="1"/>
      <protection locked="0"/>
    </xf>
    <xf numFmtId="0" fontId="18" fillId="0" borderId="53" xfId="0" applyFont="1" applyBorder="1" applyAlignment="1" applyProtection="1">
      <alignment horizontal="left" wrapText="1"/>
      <protection locked="0"/>
    </xf>
    <xf numFmtId="0" fontId="16" fillId="0" borderId="54" xfId="0" applyFont="1" applyBorder="1" applyAlignment="1" applyProtection="1">
      <alignment horizontal="left" wrapText="1"/>
      <protection locked="0"/>
    </xf>
    <xf numFmtId="0" fontId="16" fillId="0" borderId="40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6" fillId="0" borderId="55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left" wrapText="1"/>
    </xf>
    <xf numFmtId="0" fontId="10" fillId="0" borderId="52" xfId="0" applyFont="1" applyBorder="1" applyAlignment="1">
      <alignment horizontal="left" wrapText="1"/>
    </xf>
    <xf numFmtId="0" fontId="10" fillId="0" borderId="53" xfId="0" applyFont="1" applyBorder="1" applyAlignment="1">
      <alignment horizontal="left" wrapText="1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5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Распределение посетителей магазинов по полу.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6125"/>
          <c:y val="0.17625"/>
          <c:w val="0.708"/>
          <c:h val="0.528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Vert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'Таблицы и графики'!$M$20:$N$20</c:f>
              <c:strCache/>
            </c:strRef>
          </c:cat>
          <c:val>
            <c:numRef>
              <c:f>'Таблицы и графики'!$M$22:$N$22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6"/>
          <c:w val="0.52725"/>
          <c:h val="0.14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Соотношение количества "посетителей" и "покупателей"</a:t>
            </a:r>
          </a:p>
        </c:rich>
      </c:tx>
      <c:layout>
        <c:manualLayout>
          <c:xMode val="factor"/>
          <c:yMode val="factor"/>
          <c:x val="0.103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3425"/>
          <c:w val="0.8987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'Таблицы и графики'!$A$18</c:f>
              <c:strCache>
                <c:ptCount val="1"/>
                <c:pt idx="0">
                  <c:v>посетителей</c:v>
                </c:pt>
              </c:strCache>
            </c:strRef>
          </c:tx>
          <c:spPr>
            <a:pattFill prst="lgCheck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('Таблицы и графики'!$A$17,'Таблицы и графики'!$E$17,'Таблицы и графики'!$I$17,'Таблицы и графики'!$M$17)</c:f>
              <c:strCache/>
            </c:strRef>
          </c:cat>
          <c:val>
            <c:numRef>
              <c:f>('Таблицы и графики'!$A$19,'Таблицы и графики'!$E$19,'Таблицы и графики'!$I$19)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'Таблицы и графики'!$C$18</c:f>
              <c:strCache>
                <c:ptCount val="1"/>
                <c:pt idx="0">
                  <c:v>покупателей</c:v>
                </c:pt>
              </c:strCache>
            </c:strRef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('Таблицы и графики'!$C$19,'Таблицы и графики'!$G$19,'Таблицы и графики'!$K$19)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30"/>
        <c:axId val="12784510"/>
        <c:axId val="47951727"/>
      </c:barChart>
      <c:catAx>
        <c:axId val="12784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51727"/>
        <c:crosses val="autoZero"/>
        <c:auto val="1"/>
        <c:lblOffset val="100"/>
        <c:noMultiLvlLbl val="0"/>
      </c:catAx>
      <c:valAx>
        <c:axId val="47951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>
            <c:manualLayout>
              <c:xMode val="factor"/>
              <c:yMode val="factor"/>
              <c:x val="0.02175"/>
              <c:y val="0.09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7845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1</a:t>
            </a: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.</a:t>
            </a:r>
          </a:p>
        </c:rich>
      </c:tx>
      <c:layout>
        <c:manualLayout>
          <c:xMode val="factor"/>
          <c:yMode val="factor"/>
          <c:x val="-0.02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95"/>
          <c:w val="0.919"/>
          <c:h val="0.85975"/>
        </c:manualLayout>
      </c:layout>
      <c:lineChart>
        <c:grouping val="standard"/>
        <c:varyColors val="0"/>
        <c:ser>
          <c:idx val="0"/>
          <c:order val="0"/>
          <c:tx>
            <c:v>Операционист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'Средние и вариация'!$B$5:$K$5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'Средние и вариация'!$B$6:$K$6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Операционист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'Средние и вариация'!$B$5:$K$5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'Средние и вариация'!$B$16:$K$16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8912360"/>
        <c:axId val="58884649"/>
      </c:lineChart>
      <c:catAx>
        <c:axId val="28912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Дата</a:t>
                </a:r>
              </a:p>
            </c:rich>
          </c:tx>
          <c:layout>
            <c:manualLayout>
              <c:xMode val="factor"/>
              <c:yMode val="factor"/>
              <c:x val="0.004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txPr>
          <a:bodyPr vert="horz" rot="0"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884649"/>
        <c:crosses val="autoZero"/>
        <c:auto val="1"/>
        <c:lblOffset val="100"/>
        <c:noMultiLvlLbl val="0"/>
      </c:catAx>
      <c:valAx>
        <c:axId val="5888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Кол-во клиентов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91236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415"/>
          <c:y val="0.937"/>
          <c:w val="0.56125"/>
          <c:h val="0.06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Зависимость объема продаж от количества агентов.</a:t>
            </a:r>
          </a:p>
        </c:rich>
      </c:tx>
      <c:layout>
        <c:manualLayout>
          <c:xMode val="factor"/>
          <c:yMode val="factor"/>
          <c:x val="0.033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325"/>
          <c:w val="0.83625"/>
          <c:h val="0.828"/>
        </c:manualLayout>
      </c:layout>
      <c:scatterChart>
        <c:scatterStyle val="lineMarker"/>
        <c:varyColors val="0"/>
        <c:ser>
          <c:idx val="0"/>
          <c:order val="0"/>
          <c:tx>
            <c:v>Вариант 1.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'Анализ связей'!$B$4:$G$4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'Анализ связей'!$B$5:$G$5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Вариант 2.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'Анализ связей'!$B$4:$G$4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'Анализ связей'!$B$10:$G$10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Вариант 3.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'Анализ связей'!$B$40:$G$40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'Анализ связей'!$B$41:$G$41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0199794"/>
        <c:axId val="4927235"/>
      </c:scatterChart>
      <c:valAx>
        <c:axId val="60199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 Cyr"/>
                    <a:ea typeface="Arial Cyr"/>
                    <a:cs typeface="Arial Cyr"/>
                  </a:rPr>
                  <a:t>Кол-во агентов</a:t>
                </a:r>
              </a:p>
            </c:rich>
          </c:tx>
          <c:layout>
            <c:manualLayout>
              <c:xMode val="factor"/>
              <c:yMode val="factor"/>
              <c:x val="0.003"/>
              <c:y val="0.09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27235"/>
        <c:crosses val="autoZero"/>
        <c:crossBetween val="midCat"/>
        <c:dispUnits/>
      </c:valAx>
      <c:valAx>
        <c:axId val="492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 Cyr"/>
                    <a:ea typeface="Arial Cyr"/>
                    <a:cs typeface="Arial Cyr"/>
                  </a:rPr>
                  <a:t>Объем продаж (шт.)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1997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5"/>
          <c:y val="0.90775"/>
          <c:w val="0.607"/>
          <c:h val="0.0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количества посетителей магазинов.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6375"/>
          <c:w val="0.8197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'Ряды динамики'!$A$6</c:f>
              <c:strCache>
                <c:ptCount val="1"/>
                <c:pt idx="0">
                  <c:v>Центральный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'Ряды динамики'!$B$4:$M$4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'Ряды динамики'!$B$6:$M$6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'Ряды динамики'!$A$7</c:f>
              <c:strCache>
                <c:ptCount val="1"/>
                <c:pt idx="0">
                  <c:v>Первомайский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'Ряды динамики'!$B$4:$M$4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'Ряды динамики'!$B$7:$M$7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'Ряды динамики'!$A$8</c:f>
              <c:strCache>
                <c:ptCount val="1"/>
                <c:pt idx="0">
                  <c:v>Заводской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'Ряды динамики'!$B$4:$M$4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'Ряды динамики'!$B$8:$M$8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345116"/>
        <c:axId val="63561725"/>
      </c:lineChart>
      <c:catAx>
        <c:axId val="44345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Неделя</a:t>
                </a:r>
              </a:p>
            </c:rich>
          </c:tx>
          <c:layout>
            <c:manualLayout>
              <c:xMode val="factor"/>
              <c:yMode val="factor"/>
              <c:x val="0.02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3561725"/>
        <c:crosses val="autoZero"/>
        <c:auto val="0"/>
        <c:lblOffset val="100"/>
        <c:noMultiLvlLbl val="0"/>
      </c:catAx>
      <c:valAx>
        <c:axId val="63561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>
            <c:manualLayout>
              <c:xMode val="factor"/>
              <c:yMode val="factor"/>
              <c:x val="-0.0025"/>
              <c:y val="0.0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3451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5"/>
          <c:y val="0.91675"/>
          <c:w val="0.71275"/>
          <c:h val="0.0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25</xdr:row>
      <xdr:rowOff>9525</xdr:rowOff>
    </xdr:from>
    <xdr:to>
      <xdr:col>7</xdr:col>
      <xdr:colOff>285750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933450" y="5353050"/>
        <a:ext cx="46386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685800</xdr:colOff>
      <xdr:row>71</xdr:row>
      <xdr:rowOff>66675</xdr:rowOff>
    </xdr:to>
    <xdr:graphicFrame>
      <xdr:nvGraphicFramePr>
        <xdr:cNvPr id="2" name="Chart 2"/>
        <xdr:cNvGraphicFramePr/>
      </xdr:nvGraphicFramePr>
      <xdr:xfrm>
        <a:off x="904875" y="8620125"/>
        <a:ext cx="71532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41</xdr:row>
      <xdr:rowOff>0</xdr:rowOff>
    </xdr:from>
    <xdr:to>
      <xdr:col>14</xdr:col>
      <xdr:colOff>219075</xdr:colOff>
      <xdr:row>63</xdr:row>
      <xdr:rowOff>152400</xdr:rowOff>
    </xdr:to>
    <xdr:graphicFrame>
      <xdr:nvGraphicFramePr>
        <xdr:cNvPr id="1" name="Chart 3"/>
        <xdr:cNvGraphicFramePr/>
      </xdr:nvGraphicFramePr>
      <xdr:xfrm>
        <a:off x="438150" y="9629775"/>
        <a:ext cx="64293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14</xdr:row>
      <xdr:rowOff>0</xdr:rowOff>
    </xdr:from>
    <xdr:to>
      <xdr:col>9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23875" y="3990975"/>
        <a:ext cx="66008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37</xdr:row>
      <xdr:rowOff>0</xdr:rowOff>
    </xdr:from>
    <xdr:to>
      <xdr:col>13</xdr:col>
      <xdr:colOff>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71450" y="9039225"/>
        <a:ext cx="76009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1.875" style="1" customWidth="1"/>
    <col min="2" max="5" width="9.125" style="1" customWidth="1"/>
    <col min="6" max="6" width="11.875" style="1" customWidth="1"/>
    <col min="7" max="10" width="9.125" style="1" customWidth="1"/>
    <col min="11" max="11" width="11.875" style="1" customWidth="1"/>
    <col min="12" max="16384" width="9.125" style="1" customWidth="1"/>
  </cols>
  <sheetData>
    <row r="2" spans="1:3" ht="25.5" customHeight="1">
      <c r="A2" s="115" t="s">
        <v>26</v>
      </c>
      <c r="B2" s="115"/>
      <c r="C2" s="115"/>
    </row>
    <row r="3" spans="1:14" ht="71.25" customHeight="1">
      <c r="A3" s="116" t="s">
        <v>77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6" spans="1:14" ht="29.25" customHeight="1">
      <c r="A6" s="77" t="s">
        <v>9</v>
      </c>
      <c r="B6" s="120" t="s">
        <v>10</v>
      </c>
      <c r="C6" s="120"/>
      <c r="D6" s="120"/>
      <c r="E6" s="18"/>
      <c r="F6" s="77" t="s">
        <v>11</v>
      </c>
      <c r="G6" s="120" t="s">
        <v>13</v>
      </c>
      <c r="H6" s="120"/>
      <c r="I6" s="120"/>
      <c r="J6" s="18"/>
      <c r="K6" s="77" t="s">
        <v>12</v>
      </c>
      <c r="L6" s="120" t="s">
        <v>14</v>
      </c>
      <c r="M6" s="120"/>
      <c r="N6" s="120"/>
    </row>
    <row r="7" spans="1:14" ht="15.75">
      <c r="A7" s="121" t="s">
        <v>0</v>
      </c>
      <c r="B7" s="121"/>
      <c r="C7" s="121"/>
      <c r="D7" s="121"/>
      <c r="F7" s="121" t="s">
        <v>1</v>
      </c>
      <c r="G7" s="121"/>
      <c r="H7" s="121"/>
      <c r="I7" s="121"/>
      <c r="K7" s="121" t="s">
        <v>2</v>
      </c>
      <c r="L7" s="121"/>
      <c r="M7" s="121"/>
      <c r="N7" s="121"/>
    </row>
    <row r="8" spans="1:14" ht="12.75">
      <c r="A8" s="119" t="s">
        <v>3</v>
      </c>
      <c r="B8" s="119"/>
      <c r="C8" s="119" t="s">
        <v>4</v>
      </c>
      <c r="D8" s="119"/>
      <c r="F8" s="119" t="s">
        <v>3</v>
      </c>
      <c r="G8" s="119"/>
      <c r="H8" s="119" t="s">
        <v>4</v>
      </c>
      <c r="I8" s="119"/>
      <c r="K8" s="119" t="s">
        <v>3</v>
      </c>
      <c r="L8" s="119"/>
      <c r="M8" s="119" t="s">
        <v>4</v>
      </c>
      <c r="N8" s="119"/>
    </row>
    <row r="9" spans="1:14" ht="12.75">
      <c r="A9" s="46">
        <v>4280</v>
      </c>
      <c r="B9" s="46" t="s">
        <v>7</v>
      </c>
      <c r="C9" s="46">
        <v>3090</v>
      </c>
      <c r="D9" s="46" t="s">
        <v>7</v>
      </c>
      <c r="F9" s="46">
        <v>3630</v>
      </c>
      <c r="G9" s="46" t="s">
        <v>7</v>
      </c>
      <c r="H9" s="46">
        <v>2710</v>
      </c>
      <c r="I9" s="46" t="s">
        <v>7</v>
      </c>
      <c r="K9" s="46">
        <v>2170</v>
      </c>
      <c r="L9" s="46" t="s">
        <v>7</v>
      </c>
      <c r="M9" s="46">
        <v>1020</v>
      </c>
      <c r="N9" s="46" t="s">
        <v>7</v>
      </c>
    </row>
    <row r="10" spans="1:14" ht="12.75">
      <c r="A10" s="47" t="s">
        <v>5</v>
      </c>
      <c r="B10" s="47" t="s">
        <v>6</v>
      </c>
      <c r="C10" s="47" t="s">
        <v>5</v>
      </c>
      <c r="D10" s="47" t="s">
        <v>6</v>
      </c>
      <c r="F10" s="47" t="s">
        <v>5</v>
      </c>
      <c r="G10" s="47" t="s">
        <v>6</v>
      </c>
      <c r="H10" s="47" t="s">
        <v>5</v>
      </c>
      <c r="I10" s="47" t="s">
        <v>6</v>
      </c>
      <c r="K10" s="47" t="s">
        <v>5</v>
      </c>
      <c r="L10" s="47" t="s">
        <v>6</v>
      </c>
      <c r="M10" s="47" t="s">
        <v>5</v>
      </c>
      <c r="N10" s="47" t="s">
        <v>6</v>
      </c>
    </row>
    <row r="11" spans="1:14" ht="12.75">
      <c r="A11" s="46">
        <v>1720</v>
      </c>
      <c r="B11" s="46">
        <f>A9-A11</f>
        <v>2560</v>
      </c>
      <c r="C11" s="46">
        <v>1280</v>
      </c>
      <c r="D11" s="46">
        <f>C9-C11</f>
        <v>1810</v>
      </c>
      <c r="F11" s="46">
        <v>1178</v>
      </c>
      <c r="G11" s="46">
        <f>F9-F11</f>
        <v>2452</v>
      </c>
      <c r="H11" s="46">
        <v>868</v>
      </c>
      <c r="I11" s="46">
        <f>H9-H11</f>
        <v>1842</v>
      </c>
      <c r="K11" s="46">
        <v>1100</v>
      </c>
      <c r="L11" s="46">
        <f>K9-K11</f>
        <v>1070</v>
      </c>
      <c r="M11" s="46">
        <v>312</v>
      </c>
      <c r="N11" s="46">
        <f>M9-M11</f>
        <v>708</v>
      </c>
    </row>
    <row r="12" spans="1:14" ht="12.75">
      <c r="A12" s="78">
        <f>A11/A9*100%</f>
        <v>0.40186915887850466</v>
      </c>
      <c r="B12" s="78">
        <f>B11/A9*100%</f>
        <v>0.5981308411214953</v>
      </c>
      <c r="C12" s="78">
        <f>C11/C9*100%</f>
        <v>0.41423948220064727</v>
      </c>
      <c r="D12" s="78">
        <f>D11/C9*100%</f>
        <v>0.5857605177993528</v>
      </c>
      <c r="F12" s="78">
        <f>F11/F9*100%</f>
        <v>0.3245179063360882</v>
      </c>
      <c r="G12" s="78">
        <f>G11/F9*100%</f>
        <v>0.6754820936639119</v>
      </c>
      <c r="H12" s="78">
        <f>H11/H9*100%</f>
        <v>0.3202952029520295</v>
      </c>
      <c r="I12" s="78">
        <f>I11/H9*100%</f>
        <v>0.6797047970479705</v>
      </c>
      <c r="K12" s="78">
        <f>K11/K9*100%</f>
        <v>0.5069124423963134</v>
      </c>
      <c r="L12" s="78">
        <f>L11/K9*100%</f>
        <v>0.4930875576036866</v>
      </c>
      <c r="M12" s="78">
        <f>M11/M9*100%</f>
        <v>0.3058823529411765</v>
      </c>
      <c r="N12" s="78">
        <f>N11/M9*100%</f>
        <v>0.6941176470588235</v>
      </c>
    </row>
    <row r="16" spans="1:9" ht="15.75" customHeight="1" thickBot="1">
      <c r="A16" s="117" t="s">
        <v>15</v>
      </c>
      <c r="B16" s="117"/>
      <c r="C16" s="117"/>
      <c r="D16" s="118" t="s">
        <v>16</v>
      </c>
      <c r="E16" s="118"/>
      <c r="F16" s="118"/>
      <c r="G16" s="118"/>
      <c r="H16" s="118"/>
      <c r="I16" s="118"/>
    </row>
    <row r="17" spans="1:16" ht="16.5" customHeight="1" thickBot="1">
      <c r="A17" s="126" t="s">
        <v>0</v>
      </c>
      <c r="B17" s="127"/>
      <c r="C17" s="127"/>
      <c r="D17" s="128"/>
      <c r="E17" s="126" t="s">
        <v>1</v>
      </c>
      <c r="F17" s="127"/>
      <c r="G17" s="127"/>
      <c r="H17" s="128"/>
      <c r="I17" s="126" t="s">
        <v>2</v>
      </c>
      <c r="J17" s="127"/>
      <c r="K17" s="127"/>
      <c r="L17" s="128"/>
      <c r="M17" s="126" t="s">
        <v>8</v>
      </c>
      <c r="N17" s="127"/>
      <c r="O17" s="127"/>
      <c r="P17" s="128"/>
    </row>
    <row r="18" spans="1:16" ht="14.25" thickBot="1" thickTop="1">
      <c r="A18" s="124" t="s">
        <v>3</v>
      </c>
      <c r="B18" s="122"/>
      <c r="C18" s="122" t="s">
        <v>4</v>
      </c>
      <c r="D18" s="123"/>
      <c r="E18" s="124" t="s">
        <v>3</v>
      </c>
      <c r="F18" s="122"/>
      <c r="G18" s="122" t="s">
        <v>4</v>
      </c>
      <c r="H18" s="123"/>
      <c r="I18" s="124" t="s">
        <v>3</v>
      </c>
      <c r="J18" s="122"/>
      <c r="K18" s="122" t="s">
        <v>4</v>
      </c>
      <c r="L18" s="123"/>
      <c r="M18" s="124" t="s">
        <v>3</v>
      </c>
      <c r="N18" s="122"/>
      <c r="O18" s="122" t="s">
        <v>4</v>
      </c>
      <c r="P18" s="123"/>
    </row>
    <row r="19" spans="1:16" ht="13.5" thickTop="1">
      <c r="A19" s="4">
        <v>4280</v>
      </c>
      <c r="B19" s="5" t="s">
        <v>7</v>
      </c>
      <c r="C19" s="6">
        <v>3090</v>
      </c>
      <c r="D19" s="7" t="s">
        <v>7</v>
      </c>
      <c r="E19" s="6">
        <v>3630</v>
      </c>
      <c r="F19" s="5" t="s">
        <v>7</v>
      </c>
      <c r="G19" s="6">
        <v>2710</v>
      </c>
      <c r="H19" s="7" t="s">
        <v>7</v>
      </c>
      <c r="I19" s="6">
        <v>2170</v>
      </c>
      <c r="J19" s="5" t="s">
        <v>7</v>
      </c>
      <c r="K19" s="6">
        <v>1020</v>
      </c>
      <c r="L19" s="7" t="s">
        <v>7</v>
      </c>
      <c r="M19" s="6">
        <f>SUM(A19,E19,I19)</f>
        <v>10080</v>
      </c>
      <c r="N19" s="5" t="s">
        <v>7</v>
      </c>
      <c r="O19" s="6">
        <f>SUM(C19,G19,K19)</f>
        <v>6820</v>
      </c>
      <c r="P19" s="7" t="s">
        <v>7</v>
      </c>
    </row>
    <row r="20" spans="1:16" ht="13.5" thickBot="1">
      <c r="A20" s="8" t="s">
        <v>5</v>
      </c>
      <c r="B20" s="9" t="s">
        <v>6</v>
      </c>
      <c r="C20" s="9" t="s">
        <v>5</v>
      </c>
      <c r="D20" s="10" t="s">
        <v>6</v>
      </c>
      <c r="E20" s="8" t="s">
        <v>5</v>
      </c>
      <c r="F20" s="9" t="s">
        <v>6</v>
      </c>
      <c r="G20" s="9" t="s">
        <v>5</v>
      </c>
      <c r="H20" s="10" t="s">
        <v>6</v>
      </c>
      <c r="I20" s="8" t="s">
        <v>5</v>
      </c>
      <c r="J20" s="9" t="s">
        <v>6</v>
      </c>
      <c r="K20" s="9" t="s">
        <v>5</v>
      </c>
      <c r="L20" s="10" t="s">
        <v>6</v>
      </c>
      <c r="M20" s="8" t="s">
        <v>5</v>
      </c>
      <c r="N20" s="9" t="s">
        <v>6</v>
      </c>
      <c r="O20" s="9" t="s">
        <v>5</v>
      </c>
      <c r="P20" s="10" t="s">
        <v>6</v>
      </c>
    </row>
    <row r="21" spans="1:16" ht="13.5" thickTop="1">
      <c r="A21" s="11">
        <v>1720</v>
      </c>
      <c r="B21" s="12">
        <f>A19-A21</f>
        <v>2560</v>
      </c>
      <c r="C21" s="12">
        <v>1280</v>
      </c>
      <c r="D21" s="13">
        <f>C19-C21</f>
        <v>1810</v>
      </c>
      <c r="E21" s="11">
        <v>1178</v>
      </c>
      <c r="F21" s="12">
        <f>E19-E21</f>
        <v>2452</v>
      </c>
      <c r="G21" s="12">
        <v>868</v>
      </c>
      <c r="H21" s="13">
        <f>G19-G21</f>
        <v>1842</v>
      </c>
      <c r="I21" s="11">
        <v>1100</v>
      </c>
      <c r="J21" s="12">
        <f>I19-I21</f>
        <v>1070</v>
      </c>
      <c r="K21" s="12">
        <v>312</v>
      </c>
      <c r="L21" s="13">
        <f>K19-K21</f>
        <v>708</v>
      </c>
      <c r="M21" s="11">
        <f>SUM(A21,E21,I21)</f>
        <v>3998</v>
      </c>
      <c r="N21" s="12">
        <f>SUM(B21,F21,J21)</f>
        <v>6082</v>
      </c>
      <c r="O21" s="12">
        <f>SUM(C21,G21,K21)</f>
        <v>2460</v>
      </c>
      <c r="P21" s="13">
        <f>SUM(D21,H21,L21)</f>
        <v>4360</v>
      </c>
    </row>
    <row r="22" spans="1:16" ht="13.5" thickBot="1">
      <c r="A22" s="17">
        <f>A21/A19*100%</f>
        <v>0.40186915887850466</v>
      </c>
      <c r="B22" s="15">
        <f>B21/A19*100%</f>
        <v>0.5981308411214953</v>
      </c>
      <c r="C22" s="15">
        <f>C21/C19*100%</f>
        <v>0.41423948220064727</v>
      </c>
      <c r="D22" s="16">
        <f aca="true" t="shared" si="0" ref="D22:L22">D21/C19*100%</f>
        <v>0.5857605177993528</v>
      </c>
      <c r="E22" s="17">
        <f>E21/E19*100%</f>
        <v>0.3245179063360882</v>
      </c>
      <c r="F22" s="15">
        <f t="shared" si="0"/>
        <v>0.6754820936639119</v>
      </c>
      <c r="G22" s="15">
        <f>G21/G19*100%</f>
        <v>0.3202952029520295</v>
      </c>
      <c r="H22" s="16">
        <f t="shared" si="0"/>
        <v>0.6797047970479705</v>
      </c>
      <c r="I22" s="17">
        <f>I21/I19*100%</f>
        <v>0.5069124423963134</v>
      </c>
      <c r="J22" s="15">
        <f t="shared" si="0"/>
        <v>0.4930875576036866</v>
      </c>
      <c r="K22" s="15">
        <f>K21/K19*100%</f>
        <v>0.3058823529411765</v>
      </c>
      <c r="L22" s="16">
        <f t="shared" si="0"/>
        <v>0.6941176470588235</v>
      </c>
      <c r="M22" s="17">
        <f>M21/M19*100%</f>
        <v>0.3966269841269841</v>
      </c>
      <c r="N22" s="15">
        <f>N21/M19*100%</f>
        <v>0.6033730158730158</v>
      </c>
      <c r="O22" s="15">
        <f>O21/O19*100%</f>
        <v>0.36070381231671556</v>
      </c>
      <c r="P22" s="14">
        <f>P21/O19*100%</f>
        <v>0.6392961876832844</v>
      </c>
    </row>
    <row r="24" spans="1:8" ht="12.75" customHeight="1">
      <c r="A24" s="125" t="s">
        <v>21</v>
      </c>
      <c r="B24" s="125"/>
      <c r="C24" s="125"/>
      <c r="D24" s="125"/>
      <c r="E24" s="125"/>
      <c r="F24" s="125"/>
      <c r="G24" s="125"/>
      <c r="H24" s="125"/>
    </row>
    <row r="26" ht="13.5" customHeight="1"/>
    <row r="44" spans="1:12" ht="15">
      <c r="A44" s="116" t="s">
        <v>17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</row>
  </sheetData>
  <sheetProtection sheet="1" objects="1" scenarios="1"/>
  <mergeCells count="30">
    <mergeCell ref="A24:H24"/>
    <mergeCell ref="A44:L44"/>
    <mergeCell ref="O18:P18"/>
    <mergeCell ref="M17:P17"/>
    <mergeCell ref="K18:L18"/>
    <mergeCell ref="A17:D17"/>
    <mergeCell ref="M18:N18"/>
    <mergeCell ref="E17:H17"/>
    <mergeCell ref="I17:L17"/>
    <mergeCell ref="A18:B18"/>
    <mergeCell ref="A7:D7"/>
    <mergeCell ref="A8:B8"/>
    <mergeCell ref="C8:D8"/>
    <mergeCell ref="F7:I7"/>
    <mergeCell ref="F8:G8"/>
    <mergeCell ref="H8:I8"/>
    <mergeCell ref="C18:D18"/>
    <mergeCell ref="E18:F18"/>
    <mergeCell ref="G18:H18"/>
    <mergeCell ref="I18:J18"/>
    <mergeCell ref="A2:C2"/>
    <mergeCell ref="A3:N3"/>
    <mergeCell ref="A16:C16"/>
    <mergeCell ref="D16:I16"/>
    <mergeCell ref="K8:L8"/>
    <mergeCell ref="M8:N8"/>
    <mergeCell ref="B6:D6"/>
    <mergeCell ref="G6:I6"/>
    <mergeCell ref="L6:N6"/>
    <mergeCell ref="K7:N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workbookViewId="0" topLeftCell="A1">
      <selection activeCell="A1" sqref="A1"/>
    </sheetView>
  </sheetViews>
  <sheetFormatPr defaultColWidth="9.00390625" defaultRowHeight="12.75"/>
  <cols>
    <col min="1" max="1" width="12.75390625" style="1" customWidth="1"/>
    <col min="2" max="11" width="4.75390625" style="1" customWidth="1"/>
    <col min="12" max="12" width="8.75390625" style="1" customWidth="1"/>
    <col min="13" max="16384" width="9.125" style="1" customWidth="1"/>
  </cols>
  <sheetData>
    <row r="2" spans="1:12" ht="15.75">
      <c r="A2" s="150" t="s">
        <v>29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4" spans="1:16" ht="30" customHeight="1" thickBot="1">
      <c r="A4" s="132" t="s">
        <v>45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2" ht="12.75">
      <c r="A5" s="26" t="s">
        <v>30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8" t="s">
        <v>31</v>
      </c>
    </row>
    <row r="6" spans="1:12" ht="39" thickBot="1">
      <c r="A6" s="31" t="s">
        <v>32</v>
      </c>
      <c r="B6" s="40">
        <v>13</v>
      </c>
      <c r="C6" s="40">
        <v>11</v>
      </c>
      <c r="D6" s="40">
        <v>18</v>
      </c>
      <c r="E6" s="40">
        <v>16</v>
      </c>
      <c r="F6" s="40">
        <v>13</v>
      </c>
      <c r="G6" s="40">
        <v>16</v>
      </c>
      <c r="H6" s="40">
        <v>11</v>
      </c>
      <c r="I6" s="40">
        <v>18</v>
      </c>
      <c r="J6" s="40">
        <v>18</v>
      </c>
      <c r="K6" s="40">
        <v>11</v>
      </c>
      <c r="L6" s="32">
        <f>SUM(B6:K6)</f>
        <v>145</v>
      </c>
    </row>
    <row r="7" spans="1:12" ht="12.75">
      <c r="A7" s="142" t="s">
        <v>33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42">
        <f>AVERAGE(B6:K6)</f>
        <v>14.5</v>
      </c>
    </row>
    <row r="8" spans="1:12" ht="12.75">
      <c r="A8" s="144" t="s">
        <v>34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41">
        <f>VAR(B6:K6)</f>
        <v>9.166666666666666</v>
      </c>
    </row>
    <row r="9" spans="1:12" ht="12.75">
      <c r="A9" s="144" t="s">
        <v>36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41">
        <f>STDEV(B6:K6)</f>
        <v>3.0276503540974917</v>
      </c>
    </row>
    <row r="10" spans="1:12" ht="13.5" thickBot="1">
      <c r="A10" s="145" t="s">
        <v>35</v>
      </c>
      <c r="B10" s="146"/>
      <c r="C10" s="146"/>
      <c r="D10" s="147"/>
      <c r="E10" s="146"/>
      <c r="F10" s="146"/>
      <c r="G10" s="146"/>
      <c r="H10" s="147"/>
      <c r="I10" s="147"/>
      <c r="J10" s="147"/>
      <c r="K10" s="147"/>
      <c r="L10" s="33">
        <f>L9/L7*100%</f>
        <v>0.20880347269637875</v>
      </c>
    </row>
    <row r="11" spans="1:12" ht="13.5" thickBot="1">
      <c r="A11" s="148" t="s">
        <v>37</v>
      </c>
      <c r="B11" s="149"/>
      <c r="C11" s="30">
        <f>MEDIAN(B6:K6)</f>
        <v>14.5</v>
      </c>
      <c r="D11" s="29"/>
      <c r="E11" s="148" t="s">
        <v>38</v>
      </c>
      <c r="F11" s="149"/>
      <c r="G11" s="30">
        <f>MODE(B6:K6)</f>
        <v>11</v>
      </c>
      <c r="H11" s="29"/>
      <c r="I11" s="29"/>
      <c r="J11" s="29"/>
      <c r="K11" s="29"/>
      <c r="L11" s="29"/>
    </row>
    <row r="12" spans="1:6" ht="12.75">
      <c r="A12" s="34"/>
      <c r="B12" s="34"/>
      <c r="E12" s="34"/>
      <c r="F12" s="34"/>
    </row>
    <row r="13" spans="1:6" ht="12.75">
      <c r="A13" s="34"/>
      <c r="B13" s="34"/>
      <c r="E13" s="34"/>
      <c r="F13" s="34"/>
    </row>
    <row r="14" spans="1:16" ht="30" customHeight="1" thickBot="1">
      <c r="A14" s="132" t="s">
        <v>46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</row>
    <row r="15" spans="1:12" ht="12.75">
      <c r="A15" s="26" t="s">
        <v>30</v>
      </c>
      <c r="B15" s="27">
        <v>1</v>
      </c>
      <c r="C15" s="27">
        <v>2</v>
      </c>
      <c r="D15" s="27">
        <v>3</v>
      </c>
      <c r="E15" s="27">
        <v>4</v>
      </c>
      <c r="F15" s="27">
        <v>5</v>
      </c>
      <c r="G15" s="27">
        <v>6</v>
      </c>
      <c r="H15" s="27">
        <v>7</v>
      </c>
      <c r="I15" s="27">
        <v>8</v>
      </c>
      <c r="J15" s="27">
        <v>9</v>
      </c>
      <c r="K15" s="27">
        <v>10</v>
      </c>
      <c r="L15" s="28" t="s">
        <v>31</v>
      </c>
    </row>
    <row r="16" spans="1:12" ht="39" thickBot="1">
      <c r="A16" s="31" t="s">
        <v>32</v>
      </c>
      <c r="B16" s="40">
        <v>6</v>
      </c>
      <c r="C16" s="40">
        <v>14</v>
      </c>
      <c r="D16" s="40">
        <v>26</v>
      </c>
      <c r="E16" s="40">
        <v>9</v>
      </c>
      <c r="F16" s="40">
        <v>16</v>
      </c>
      <c r="G16" s="40">
        <v>9</v>
      </c>
      <c r="H16" s="40">
        <v>11</v>
      </c>
      <c r="I16" s="40">
        <v>8</v>
      </c>
      <c r="J16" s="40">
        <v>19</v>
      </c>
      <c r="K16" s="40">
        <v>27</v>
      </c>
      <c r="L16" s="32">
        <f>SUM(B16:K16)</f>
        <v>145</v>
      </c>
    </row>
    <row r="17" spans="1:12" ht="12.75">
      <c r="A17" s="142" t="s">
        <v>33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42">
        <f>AVERAGE(B16:K16)</f>
        <v>14.5</v>
      </c>
    </row>
    <row r="18" spans="1:12" ht="12.75">
      <c r="A18" s="144" t="s">
        <v>34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41">
        <f>VAR(B16:K16)</f>
        <v>55.388888888888886</v>
      </c>
    </row>
    <row r="19" spans="1:12" ht="12.75">
      <c r="A19" s="144" t="s">
        <v>36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41">
        <f>STDEV(B16:K16)</f>
        <v>7.442371187255369</v>
      </c>
    </row>
    <row r="20" spans="1:12" ht="13.5" thickBot="1">
      <c r="A20" s="145" t="s">
        <v>35</v>
      </c>
      <c r="B20" s="146"/>
      <c r="C20" s="146"/>
      <c r="D20" s="147"/>
      <c r="E20" s="146"/>
      <c r="F20" s="146"/>
      <c r="G20" s="146"/>
      <c r="H20" s="147"/>
      <c r="I20" s="147"/>
      <c r="J20" s="147"/>
      <c r="K20" s="147"/>
      <c r="L20" s="33">
        <f>L19/L17*100%</f>
        <v>0.5132669784314048</v>
      </c>
    </row>
    <row r="21" spans="1:12" ht="13.5" thickBot="1">
      <c r="A21" s="148" t="s">
        <v>37</v>
      </c>
      <c r="B21" s="149"/>
      <c r="C21" s="30">
        <f>MEDIAN(B16:K16)</f>
        <v>12.5</v>
      </c>
      <c r="D21" s="29"/>
      <c r="E21" s="148" t="s">
        <v>38</v>
      </c>
      <c r="F21" s="149"/>
      <c r="G21" s="30">
        <f>MODE(B16:K16)</f>
        <v>9</v>
      </c>
      <c r="H21" s="29"/>
      <c r="I21" s="29"/>
      <c r="J21" s="29"/>
      <c r="K21" s="29"/>
      <c r="L21" s="29"/>
    </row>
    <row r="22" spans="1:12" ht="12.75">
      <c r="A22" s="43"/>
      <c r="B22" s="43"/>
      <c r="C22" s="44"/>
      <c r="D22" s="29"/>
      <c r="E22" s="43"/>
      <c r="F22" s="43"/>
      <c r="G22" s="44"/>
      <c r="H22" s="29"/>
      <c r="I22" s="29"/>
      <c r="J22" s="29"/>
      <c r="K22" s="29"/>
      <c r="L22" s="29"/>
    </row>
    <row r="23" spans="1:12" ht="12.75">
      <c r="A23" s="43"/>
      <c r="B23" s="43"/>
      <c r="C23" s="44"/>
      <c r="D23" s="29"/>
      <c r="E23" s="43"/>
      <c r="F23" s="43"/>
      <c r="G23" s="44"/>
      <c r="H23" s="29"/>
      <c r="I23" s="29"/>
      <c r="J23" s="29"/>
      <c r="K23" s="29"/>
      <c r="L23" s="29"/>
    </row>
    <row r="24" spans="1:12" ht="12.75">
      <c r="A24" s="129" t="s">
        <v>48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</row>
    <row r="25" spans="1:16" ht="60" customHeight="1">
      <c r="A25" s="131" t="s">
        <v>47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</row>
    <row r="26" spans="1:12" ht="12.75">
      <c r="A26" s="129" t="s">
        <v>50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</row>
    <row r="27" spans="1:16" ht="30" customHeight="1">
      <c r="A27" s="131" t="s">
        <v>51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1:16" ht="30" customHeight="1" thickBot="1">
      <c r="A28" s="132" t="s">
        <v>49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</row>
    <row r="29" spans="1:12" ht="12.75">
      <c r="A29" s="79" t="s">
        <v>30</v>
      </c>
      <c r="B29" s="80">
        <v>1</v>
      </c>
      <c r="C29" s="80">
        <v>2</v>
      </c>
      <c r="D29" s="80">
        <v>3</v>
      </c>
      <c r="E29" s="80">
        <v>4</v>
      </c>
      <c r="F29" s="80">
        <v>5</v>
      </c>
      <c r="G29" s="80">
        <v>6</v>
      </c>
      <c r="H29" s="80">
        <v>7</v>
      </c>
      <c r="I29" s="80">
        <v>8</v>
      </c>
      <c r="J29" s="80">
        <v>9</v>
      </c>
      <c r="K29" s="80">
        <v>10</v>
      </c>
      <c r="L29" s="81" t="s">
        <v>31</v>
      </c>
    </row>
    <row r="30" spans="1:12" ht="12.75" customHeight="1" thickBot="1">
      <c r="A30" s="82" t="s">
        <v>32</v>
      </c>
      <c r="B30" s="83">
        <v>8</v>
      </c>
      <c r="C30" s="83">
        <v>11</v>
      </c>
      <c r="D30" s="83">
        <v>11</v>
      </c>
      <c r="E30" s="83">
        <v>11</v>
      </c>
      <c r="F30" s="84">
        <v>13</v>
      </c>
      <c r="G30" s="83">
        <v>15</v>
      </c>
      <c r="H30" s="83">
        <v>18</v>
      </c>
      <c r="I30" s="83">
        <v>21</v>
      </c>
      <c r="J30" s="83">
        <v>22</v>
      </c>
      <c r="K30" s="83">
        <v>22</v>
      </c>
      <c r="L30" s="85"/>
    </row>
    <row r="31" spans="1:12" ht="12.75">
      <c r="A31" s="135" t="s">
        <v>33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86"/>
    </row>
    <row r="32" spans="1:12" ht="12.75">
      <c r="A32" s="137" t="s">
        <v>34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87"/>
    </row>
    <row r="33" spans="1:12" ht="12.75">
      <c r="A33" s="137" t="s">
        <v>36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87"/>
    </row>
    <row r="34" spans="1:12" ht="13.5" thickBot="1">
      <c r="A34" s="139" t="s">
        <v>35</v>
      </c>
      <c r="B34" s="140"/>
      <c r="C34" s="140"/>
      <c r="D34" s="141"/>
      <c r="E34" s="140"/>
      <c r="F34" s="140"/>
      <c r="G34" s="140"/>
      <c r="H34" s="141"/>
      <c r="I34" s="141"/>
      <c r="J34" s="141"/>
      <c r="K34" s="141"/>
      <c r="L34" s="88"/>
    </row>
    <row r="35" spans="1:12" ht="13.5" thickBot="1">
      <c r="A35" s="133" t="s">
        <v>37</v>
      </c>
      <c r="B35" s="134"/>
      <c r="C35" s="89"/>
      <c r="D35" s="90"/>
      <c r="E35" s="133" t="s">
        <v>38</v>
      </c>
      <c r="F35" s="134"/>
      <c r="G35" s="89"/>
      <c r="H35" s="90"/>
      <c r="I35" s="90"/>
      <c r="J35" s="90"/>
      <c r="K35" s="90"/>
      <c r="L35" s="90"/>
    </row>
    <row r="36" spans="1:16" ht="12.75">
      <c r="A36" s="43"/>
      <c r="B36" s="43"/>
      <c r="C36" s="44"/>
      <c r="D36" s="29"/>
      <c r="E36" s="43"/>
      <c r="F36" s="43"/>
      <c r="G36" s="2"/>
      <c r="H36" s="2"/>
      <c r="I36" s="2"/>
      <c r="J36" s="2"/>
      <c r="K36" s="2"/>
      <c r="L36" s="2"/>
      <c r="M36" s="3"/>
      <c r="N36" s="2"/>
      <c r="O36" s="2"/>
      <c r="P36" s="2"/>
    </row>
    <row r="37" spans="1:12" ht="24.75" customHeight="1">
      <c r="A37" s="43"/>
      <c r="B37" s="43"/>
      <c r="C37" s="44"/>
      <c r="D37" s="29"/>
      <c r="E37" s="43"/>
      <c r="F37" s="43"/>
      <c r="G37" s="44"/>
      <c r="H37" s="29"/>
      <c r="I37" s="29"/>
      <c r="J37" s="29"/>
      <c r="K37" s="29"/>
      <c r="L37" s="29"/>
    </row>
    <row r="38" spans="1:12" ht="12.75">
      <c r="A38" s="129" t="s">
        <v>52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</row>
    <row r="39" spans="1:16" ht="60" customHeight="1">
      <c r="A39" s="131" t="s">
        <v>53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</row>
  </sheetData>
  <sheetProtection sheet="1" objects="1" scenarios="1"/>
  <mergeCells count="28">
    <mergeCell ref="E21:F21"/>
    <mergeCell ref="A2:L2"/>
    <mergeCell ref="A8:K8"/>
    <mergeCell ref="A9:K9"/>
    <mergeCell ref="A10:K10"/>
    <mergeCell ref="A7:K7"/>
    <mergeCell ref="A11:B11"/>
    <mergeCell ref="E11:F11"/>
    <mergeCell ref="A32:K32"/>
    <mergeCell ref="A33:K33"/>
    <mergeCell ref="A34:K34"/>
    <mergeCell ref="A17:K17"/>
    <mergeCell ref="A18:K18"/>
    <mergeCell ref="A19:K19"/>
    <mergeCell ref="A20:K20"/>
    <mergeCell ref="A24:L24"/>
    <mergeCell ref="A25:P25"/>
    <mergeCell ref="A21:B21"/>
    <mergeCell ref="A38:L38"/>
    <mergeCell ref="A39:P39"/>
    <mergeCell ref="A28:P28"/>
    <mergeCell ref="A4:P4"/>
    <mergeCell ref="A14:P14"/>
    <mergeCell ref="A35:B35"/>
    <mergeCell ref="E35:F35"/>
    <mergeCell ref="A26:L26"/>
    <mergeCell ref="A27:P27"/>
    <mergeCell ref="A31:K3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2" sqref="A2"/>
    </sheetView>
  </sheetViews>
  <sheetFormatPr defaultColWidth="9.00390625" defaultRowHeight="12.75"/>
  <cols>
    <col min="1" max="1" width="18.00390625" style="1" customWidth="1"/>
    <col min="2" max="6" width="9.125" style="1" customWidth="1"/>
    <col min="7" max="7" width="11.625" style="1" bestFit="1" customWidth="1"/>
    <col min="8" max="16384" width="9.125" style="1" customWidth="1"/>
  </cols>
  <sheetData>
    <row r="1" spans="1:7" ht="25.5" customHeight="1">
      <c r="A1" s="162" t="s">
        <v>54</v>
      </c>
      <c r="B1" s="162"/>
      <c r="C1" s="162"/>
      <c r="D1" s="162"/>
      <c r="E1" s="162"/>
      <c r="F1" s="162"/>
      <c r="G1" s="162"/>
    </row>
    <row r="3" spans="1:7" ht="19.5" customHeight="1" thickBot="1">
      <c r="A3" s="154" t="s">
        <v>42</v>
      </c>
      <c r="B3" s="154"/>
      <c r="C3" s="154"/>
      <c r="D3" s="154"/>
      <c r="E3" s="154"/>
      <c r="F3" s="154"/>
      <c r="G3" s="154"/>
    </row>
    <row r="4" spans="1:7" ht="12.75">
      <c r="A4" s="26" t="s">
        <v>39</v>
      </c>
      <c r="B4" s="27">
        <v>5</v>
      </c>
      <c r="C4" s="27">
        <v>8</v>
      </c>
      <c r="D4" s="27">
        <v>10</v>
      </c>
      <c r="E4" s="27">
        <v>15</v>
      </c>
      <c r="F4" s="27">
        <v>20</v>
      </c>
      <c r="G4" s="28">
        <v>30</v>
      </c>
    </row>
    <row r="5" spans="1:7" ht="26.25" thickBot="1">
      <c r="A5" s="35" t="s">
        <v>40</v>
      </c>
      <c r="B5" s="36">
        <v>92</v>
      </c>
      <c r="C5" s="36">
        <v>164</v>
      </c>
      <c r="D5" s="36">
        <v>198</v>
      </c>
      <c r="E5" s="36">
        <v>275</v>
      </c>
      <c r="F5" s="36">
        <v>380</v>
      </c>
      <c r="G5" s="37">
        <v>549</v>
      </c>
    </row>
    <row r="6" spans="1:7" ht="25.5" customHeight="1">
      <c r="A6" s="164" t="s">
        <v>41</v>
      </c>
      <c r="B6" s="164"/>
      <c r="C6" s="164"/>
      <c r="D6" s="164"/>
      <c r="E6" s="164"/>
      <c r="F6" s="164"/>
      <c r="G6" s="39">
        <f>CORREL(B4:G4,B5:G5)</f>
        <v>0.9988344286386469</v>
      </c>
    </row>
    <row r="8" spans="1:7" ht="15" thickBot="1">
      <c r="A8" s="154" t="s">
        <v>43</v>
      </c>
      <c r="B8" s="154"/>
      <c r="C8" s="154"/>
      <c r="D8" s="154"/>
      <c r="E8" s="154"/>
      <c r="F8" s="154"/>
      <c r="G8" s="154"/>
    </row>
    <row r="9" spans="1:7" ht="12.75">
      <c r="A9" s="26" t="s">
        <v>39</v>
      </c>
      <c r="B9" s="27">
        <v>5</v>
      </c>
      <c r="C9" s="27">
        <v>8</v>
      </c>
      <c r="D9" s="27">
        <v>10</v>
      </c>
      <c r="E9" s="27">
        <v>15</v>
      </c>
      <c r="F9" s="27">
        <v>20</v>
      </c>
      <c r="G9" s="28">
        <v>30</v>
      </c>
    </row>
    <row r="10" spans="1:7" ht="26.25" thickBot="1">
      <c r="A10" s="35" t="s">
        <v>40</v>
      </c>
      <c r="B10" s="36">
        <v>105</v>
      </c>
      <c r="C10" s="36">
        <v>108</v>
      </c>
      <c r="D10" s="36">
        <v>110</v>
      </c>
      <c r="E10" s="36">
        <v>103</v>
      </c>
      <c r="F10" s="36">
        <v>106</v>
      </c>
      <c r="G10" s="37">
        <v>108</v>
      </c>
    </row>
    <row r="11" spans="1:8" ht="25.5" customHeight="1">
      <c r="A11" s="164" t="s">
        <v>41</v>
      </c>
      <c r="B11" s="164"/>
      <c r="C11" s="164"/>
      <c r="D11" s="164"/>
      <c r="E11" s="164"/>
      <c r="F11" s="164"/>
      <c r="G11" s="39">
        <f>CORREL(B9:G9,B10:G10)</f>
        <v>0.06367323180887263</v>
      </c>
      <c r="H11" s="38"/>
    </row>
    <row r="13" spans="1:10" ht="74.25" customHeight="1">
      <c r="A13" s="131" t="s">
        <v>44</v>
      </c>
      <c r="B13" s="131"/>
      <c r="C13" s="131"/>
      <c r="D13" s="131"/>
      <c r="E13" s="131"/>
      <c r="F13" s="131"/>
      <c r="G13" s="131"/>
      <c r="H13" s="131"/>
      <c r="I13" s="131"/>
      <c r="J13" s="131"/>
    </row>
    <row r="37" spans="1:9" ht="12.75">
      <c r="A37" s="156" t="s">
        <v>55</v>
      </c>
      <c r="B37" s="156"/>
      <c r="C37" s="156"/>
      <c r="D37" s="156"/>
      <c r="E37" s="156"/>
      <c r="F37" s="156"/>
      <c r="G37" s="156"/>
      <c r="H37" s="156"/>
      <c r="I37" s="156"/>
    </row>
    <row r="38" spans="1:10" s="45" customFormat="1" ht="90" customHeight="1" thickBot="1">
      <c r="A38" s="163" t="s">
        <v>59</v>
      </c>
      <c r="B38" s="163"/>
      <c r="C38" s="163"/>
      <c r="D38" s="163"/>
      <c r="E38" s="163"/>
      <c r="F38" s="163"/>
      <c r="G38" s="163"/>
      <c r="H38" s="163"/>
      <c r="I38" s="163"/>
      <c r="J38" s="163"/>
    </row>
    <row r="39" spans="1:7" ht="15" thickBot="1">
      <c r="A39" s="157" t="s">
        <v>58</v>
      </c>
      <c r="B39" s="158"/>
      <c r="C39" s="158"/>
      <c r="D39" s="158"/>
      <c r="E39" s="158"/>
      <c r="F39" s="158"/>
      <c r="G39" s="159"/>
    </row>
    <row r="40" spans="1:7" ht="13.5" thickBot="1">
      <c r="A40" s="93" t="s">
        <v>39</v>
      </c>
      <c r="B40" s="94">
        <v>10</v>
      </c>
      <c r="C40" s="94">
        <v>20</v>
      </c>
      <c r="D40" s="94">
        <v>30</v>
      </c>
      <c r="E40" s="94">
        <v>40</v>
      </c>
      <c r="F40" s="94">
        <v>50</v>
      </c>
      <c r="G40" s="95">
        <v>60</v>
      </c>
    </row>
    <row r="41" spans="1:7" ht="26.25" thickBot="1">
      <c r="A41" s="96" t="s">
        <v>40</v>
      </c>
      <c r="B41" s="97">
        <v>10</v>
      </c>
      <c r="C41" s="97">
        <v>20</v>
      </c>
      <c r="D41" s="97">
        <v>30</v>
      </c>
      <c r="E41" s="97">
        <v>40</v>
      </c>
      <c r="F41" s="97">
        <v>50</v>
      </c>
      <c r="G41" s="98">
        <v>60</v>
      </c>
    </row>
    <row r="42" spans="1:7" ht="30" customHeight="1" thickBot="1">
      <c r="A42" s="160" t="s">
        <v>41</v>
      </c>
      <c r="B42" s="161"/>
      <c r="C42" s="161"/>
      <c r="D42" s="161"/>
      <c r="E42" s="161"/>
      <c r="F42" s="161"/>
      <c r="G42" s="92">
        <f>CORREL(B40:G40,B41:G41)</f>
        <v>1</v>
      </c>
    </row>
    <row r="43" spans="1:7" ht="12.75">
      <c r="A43" s="91"/>
      <c r="B43" s="91"/>
      <c r="C43" s="91"/>
      <c r="D43" s="91"/>
      <c r="E43" s="91"/>
      <c r="F43" s="91"/>
      <c r="G43" s="91"/>
    </row>
    <row r="45" spans="1:9" ht="12.75">
      <c r="A45" s="156" t="s">
        <v>60</v>
      </c>
      <c r="B45" s="156"/>
      <c r="C45" s="156"/>
      <c r="D45" s="156"/>
      <c r="E45" s="156"/>
      <c r="F45" s="156"/>
      <c r="G45" s="156"/>
      <c r="H45" s="156"/>
      <c r="I45" s="156"/>
    </row>
    <row r="46" spans="1:9" ht="60" customHeight="1">
      <c r="A46" s="155" t="s">
        <v>63</v>
      </c>
      <c r="B46" s="155"/>
      <c r="C46" s="155"/>
      <c r="D46" s="155"/>
      <c r="E46" s="155"/>
      <c r="F46" s="155"/>
      <c r="G46" s="155"/>
      <c r="H46" s="155"/>
      <c r="I46" s="155"/>
    </row>
    <row r="48" spans="1:9" ht="29.25" customHeight="1" thickBot="1">
      <c r="A48" s="154" t="s">
        <v>64</v>
      </c>
      <c r="B48" s="154"/>
      <c r="C48" s="154"/>
      <c r="D48" s="154"/>
      <c r="E48" s="154"/>
      <c r="F48" s="154"/>
      <c r="G48" s="154"/>
      <c r="H48" s="154"/>
      <c r="I48" s="154"/>
    </row>
    <row r="49" spans="1:9" ht="30" customHeight="1">
      <c r="A49" s="26" t="s">
        <v>56</v>
      </c>
      <c r="B49" s="27">
        <v>2</v>
      </c>
      <c r="C49" s="27">
        <v>3.5</v>
      </c>
      <c r="D49" s="27">
        <v>5</v>
      </c>
      <c r="E49" s="27">
        <v>7</v>
      </c>
      <c r="F49" s="27">
        <v>8</v>
      </c>
      <c r="G49" s="27">
        <v>11</v>
      </c>
      <c r="H49" s="27">
        <v>15</v>
      </c>
      <c r="I49" s="28">
        <v>19</v>
      </c>
    </row>
    <row r="50" spans="1:9" ht="30" customHeight="1" thickBot="1">
      <c r="A50" s="35" t="s">
        <v>57</v>
      </c>
      <c r="B50" s="36">
        <v>23.6</v>
      </c>
      <c r="C50" s="36">
        <v>41.2</v>
      </c>
      <c r="D50" s="36">
        <v>57.3</v>
      </c>
      <c r="E50" s="36">
        <v>68.9</v>
      </c>
      <c r="F50" s="36">
        <v>71.5</v>
      </c>
      <c r="G50" s="36">
        <v>98.1</v>
      </c>
      <c r="H50" s="48">
        <v>101.7</v>
      </c>
      <c r="I50" s="49">
        <v>103.8</v>
      </c>
    </row>
    <row r="51" spans="1:9" ht="13.5" thickBot="1">
      <c r="A51" s="151" t="s">
        <v>61</v>
      </c>
      <c r="B51" s="152"/>
      <c r="C51" s="152"/>
      <c r="D51" s="152"/>
      <c r="E51" s="152"/>
      <c r="F51" s="152"/>
      <c r="G51" s="152"/>
      <c r="H51" s="153"/>
      <c r="I51" s="50"/>
    </row>
    <row r="54" spans="1:9" ht="15" thickBot="1">
      <c r="A54" s="154" t="s">
        <v>62</v>
      </c>
      <c r="B54" s="154"/>
      <c r="C54" s="154"/>
      <c r="D54" s="154"/>
      <c r="E54" s="154"/>
      <c r="F54" s="154"/>
      <c r="G54" s="154"/>
      <c r="H54" s="154"/>
      <c r="I54" s="154"/>
    </row>
    <row r="55" spans="1:9" ht="38.25">
      <c r="A55" s="26" t="s">
        <v>56</v>
      </c>
      <c r="B55" s="27">
        <v>2</v>
      </c>
      <c r="C55" s="27">
        <v>3</v>
      </c>
      <c r="D55" s="27">
        <v>4.5</v>
      </c>
      <c r="E55" s="27">
        <v>5</v>
      </c>
      <c r="F55" s="27">
        <v>6.8</v>
      </c>
      <c r="G55" s="27">
        <v>9.1</v>
      </c>
      <c r="H55" s="27">
        <v>10.2</v>
      </c>
      <c r="I55" s="28">
        <v>12.5</v>
      </c>
    </row>
    <row r="56" spans="1:9" ht="26.25" thickBot="1">
      <c r="A56" s="35" t="s">
        <v>57</v>
      </c>
      <c r="B56" s="36">
        <v>23.6</v>
      </c>
      <c r="C56" s="36">
        <v>23.3</v>
      </c>
      <c r="D56" s="36">
        <v>22.8</v>
      </c>
      <c r="E56" s="36">
        <v>23.4</v>
      </c>
      <c r="F56" s="36">
        <v>21.6</v>
      </c>
      <c r="G56" s="36">
        <v>22.2</v>
      </c>
      <c r="H56" s="48">
        <v>23.8</v>
      </c>
      <c r="I56" s="49">
        <v>24.3</v>
      </c>
    </row>
    <row r="57" spans="1:9" ht="13.5" thickBot="1">
      <c r="A57" s="151" t="s">
        <v>61</v>
      </c>
      <c r="B57" s="152"/>
      <c r="C57" s="152"/>
      <c r="D57" s="152"/>
      <c r="E57" s="152"/>
      <c r="F57" s="152"/>
      <c r="G57" s="152"/>
      <c r="H57" s="153"/>
      <c r="I57" s="50"/>
    </row>
  </sheetData>
  <sheetProtection sheet="1" objects="1" scenarios="1"/>
  <mergeCells count="16">
    <mergeCell ref="A13:J13"/>
    <mergeCell ref="A1:G1"/>
    <mergeCell ref="A37:I37"/>
    <mergeCell ref="A38:J38"/>
    <mergeCell ref="A6:F6"/>
    <mergeCell ref="A11:F11"/>
    <mergeCell ref="A3:G3"/>
    <mergeCell ref="A8:G8"/>
    <mergeCell ref="A45:I45"/>
    <mergeCell ref="A39:G39"/>
    <mergeCell ref="A42:F42"/>
    <mergeCell ref="A48:I48"/>
    <mergeCell ref="A51:H51"/>
    <mergeCell ref="A57:H57"/>
    <mergeCell ref="A54:I54"/>
    <mergeCell ref="A46:I4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J75"/>
  <sheetViews>
    <sheetView workbookViewId="0" topLeftCell="A1">
      <selection activeCell="A1" sqref="A1:I1"/>
    </sheetView>
  </sheetViews>
  <sheetFormatPr defaultColWidth="9.00390625" defaultRowHeight="12.75"/>
  <cols>
    <col min="1" max="1" width="21.00390625" style="0" customWidth="1"/>
    <col min="2" max="13" width="6.75390625" style="0" customWidth="1"/>
  </cols>
  <sheetData>
    <row r="1" spans="1:114" ht="12.75">
      <c r="A1" s="165" t="s">
        <v>65</v>
      </c>
      <c r="B1" s="165"/>
      <c r="C1" s="165"/>
      <c r="D1" s="165"/>
      <c r="E1" s="165"/>
      <c r="F1" s="165"/>
      <c r="G1" s="165"/>
      <c r="H1" s="165"/>
      <c r="I1" s="165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</row>
    <row r="2" spans="14:114" ht="13.5" thickBot="1"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</row>
    <row r="3" spans="1:114" ht="13.5" thickBot="1">
      <c r="A3" s="22" t="s">
        <v>18</v>
      </c>
      <c r="B3" s="173" t="s">
        <v>19</v>
      </c>
      <c r="C3" s="173"/>
      <c r="D3" s="173"/>
      <c r="E3" s="173"/>
      <c r="F3" s="173"/>
      <c r="G3" s="173"/>
      <c r="H3" s="173"/>
      <c r="I3" s="173"/>
      <c r="J3" s="173"/>
      <c r="K3" s="173"/>
      <c r="L3" s="174"/>
      <c r="M3" s="19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</row>
    <row r="4" spans="1:114" ht="26.25" thickBot="1">
      <c r="A4" s="71" t="s">
        <v>22</v>
      </c>
      <c r="B4" s="68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70">
        <v>12</v>
      </c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</row>
    <row r="5" spans="1:114" ht="12.75">
      <c r="A5" s="72"/>
      <c r="B5" s="171" t="s">
        <v>20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</row>
    <row r="6" spans="1:114" ht="12.75">
      <c r="A6" s="62" t="s">
        <v>0</v>
      </c>
      <c r="B6" s="51">
        <v>970</v>
      </c>
      <c r="C6" s="24">
        <v>985</v>
      </c>
      <c r="D6" s="24">
        <v>1012</v>
      </c>
      <c r="E6" s="24">
        <v>1010</v>
      </c>
      <c r="F6" s="24">
        <v>1027</v>
      </c>
      <c r="G6" s="24">
        <v>1038</v>
      </c>
      <c r="H6" s="24">
        <v>1041</v>
      </c>
      <c r="I6" s="24">
        <v>1037</v>
      </c>
      <c r="J6" s="24">
        <v>1046</v>
      </c>
      <c r="K6" s="24">
        <v>1213</v>
      </c>
      <c r="L6" s="24">
        <v>1309</v>
      </c>
      <c r="M6" s="63">
        <v>1378</v>
      </c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</row>
    <row r="7" spans="1:114" ht="12.75">
      <c r="A7" s="62" t="s">
        <v>1</v>
      </c>
      <c r="B7" s="51">
        <v>647</v>
      </c>
      <c r="C7" s="24">
        <v>650</v>
      </c>
      <c r="D7" s="24">
        <v>636</v>
      </c>
      <c r="E7" s="24">
        <v>642</v>
      </c>
      <c r="F7" s="24">
        <v>858</v>
      </c>
      <c r="G7" s="24">
        <v>926</v>
      </c>
      <c r="H7" s="24">
        <v>956</v>
      </c>
      <c r="I7" s="24">
        <v>960</v>
      </c>
      <c r="J7" s="24">
        <v>903</v>
      </c>
      <c r="K7" s="24">
        <v>895</v>
      </c>
      <c r="L7" s="24">
        <v>887</v>
      </c>
      <c r="M7" s="63">
        <v>891</v>
      </c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</row>
    <row r="8" spans="1:114" ht="13.5" thickBot="1">
      <c r="A8" s="64" t="s">
        <v>23</v>
      </c>
      <c r="B8" s="73">
        <v>0</v>
      </c>
      <c r="C8" s="73">
        <v>0</v>
      </c>
      <c r="D8" s="73">
        <v>0</v>
      </c>
      <c r="E8" s="73">
        <v>0</v>
      </c>
      <c r="F8" s="73">
        <v>138</v>
      </c>
      <c r="G8" s="73">
        <v>234</v>
      </c>
      <c r="H8" s="73">
        <v>288</v>
      </c>
      <c r="I8" s="73">
        <v>343</v>
      </c>
      <c r="J8" s="73">
        <v>388</v>
      </c>
      <c r="K8" s="73">
        <v>446</v>
      </c>
      <c r="L8" s="73">
        <v>491</v>
      </c>
      <c r="M8" s="74">
        <v>532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</row>
    <row r="9" spans="1:114" s="1" customFormat="1" ht="13.5" thickBot="1">
      <c r="A9" s="167" t="s">
        <v>76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9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</row>
    <row r="10" spans="1:114" ht="12.75">
      <c r="A10" s="52"/>
      <c r="B10" s="171" t="s">
        <v>24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2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</row>
    <row r="11" spans="1:114" ht="12.75">
      <c r="A11" s="53" t="s">
        <v>0</v>
      </c>
      <c r="B11" s="51"/>
      <c r="C11" s="24">
        <f>C6-$B6</f>
        <v>15</v>
      </c>
      <c r="D11" s="24">
        <f aca="true" t="shared" si="0" ref="D11:M11">D6-$B6</f>
        <v>42</v>
      </c>
      <c r="E11" s="24">
        <f t="shared" si="0"/>
        <v>40</v>
      </c>
      <c r="F11" s="24">
        <f t="shared" si="0"/>
        <v>57</v>
      </c>
      <c r="G11" s="24">
        <f t="shared" si="0"/>
        <v>68</v>
      </c>
      <c r="H11" s="24">
        <f t="shared" si="0"/>
        <v>71</v>
      </c>
      <c r="I11" s="24">
        <f t="shared" si="0"/>
        <v>67</v>
      </c>
      <c r="J11" s="24">
        <f>J6-$B6</f>
        <v>76</v>
      </c>
      <c r="K11" s="24">
        <f t="shared" si="0"/>
        <v>243</v>
      </c>
      <c r="L11" s="24">
        <f t="shared" si="0"/>
        <v>339</v>
      </c>
      <c r="M11" s="24">
        <f t="shared" si="0"/>
        <v>408</v>
      </c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</row>
    <row r="12" spans="1:114" ht="12.75">
      <c r="A12" s="53" t="s">
        <v>1</v>
      </c>
      <c r="B12" s="51"/>
      <c r="C12" s="24">
        <f aca="true" t="shared" si="1" ref="C12:M12">C7-$B7</f>
        <v>3</v>
      </c>
      <c r="D12" s="24">
        <f t="shared" si="1"/>
        <v>-11</v>
      </c>
      <c r="E12" s="24">
        <f t="shared" si="1"/>
        <v>-5</v>
      </c>
      <c r="F12" s="24">
        <f t="shared" si="1"/>
        <v>211</v>
      </c>
      <c r="G12" s="24">
        <f t="shared" si="1"/>
        <v>279</v>
      </c>
      <c r="H12" s="24">
        <f t="shared" si="1"/>
        <v>309</v>
      </c>
      <c r="I12" s="24">
        <f t="shared" si="1"/>
        <v>313</v>
      </c>
      <c r="J12" s="24">
        <f t="shared" si="1"/>
        <v>256</v>
      </c>
      <c r="K12" s="24">
        <f t="shared" si="1"/>
        <v>248</v>
      </c>
      <c r="L12" s="24">
        <f t="shared" si="1"/>
        <v>240</v>
      </c>
      <c r="M12" s="24">
        <f t="shared" si="1"/>
        <v>244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</row>
    <row r="13" spans="1:114" ht="12.75">
      <c r="A13" s="53" t="s">
        <v>2</v>
      </c>
      <c r="B13" s="51"/>
      <c r="C13" s="24"/>
      <c r="D13" s="24"/>
      <c r="E13" s="24"/>
      <c r="F13" s="24"/>
      <c r="G13" s="24">
        <f aca="true" t="shared" si="2" ref="G13:M13">G8-$F8</f>
        <v>96</v>
      </c>
      <c r="H13" s="24">
        <f t="shared" si="2"/>
        <v>150</v>
      </c>
      <c r="I13" s="24">
        <f t="shared" si="2"/>
        <v>205</v>
      </c>
      <c r="J13" s="24">
        <f t="shared" si="2"/>
        <v>250</v>
      </c>
      <c r="K13" s="24">
        <f t="shared" si="2"/>
        <v>308</v>
      </c>
      <c r="L13" s="24">
        <f t="shared" si="2"/>
        <v>353</v>
      </c>
      <c r="M13" s="24">
        <f t="shared" si="2"/>
        <v>394</v>
      </c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</row>
    <row r="14" spans="1:114" ht="13.5" thickBot="1">
      <c r="A14" s="5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</row>
    <row r="15" spans="1:114" ht="13.5" thickBot="1">
      <c r="A15" s="23"/>
      <c r="B15" s="170" t="s">
        <v>25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2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</row>
    <row r="16" spans="1:114" ht="12.75">
      <c r="A16" s="59" t="s">
        <v>0</v>
      </c>
      <c r="B16" s="60"/>
      <c r="C16" s="60">
        <f>C6-B6</f>
        <v>15</v>
      </c>
      <c r="D16" s="60">
        <f aca="true" t="shared" si="3" ref="D16:M16">D6-C6</f>
        <v>27</v>
      </c>
      <c r="E16" s="60">
        <f t="shared" si="3"/>
        <v>-2</v>
      </c>
      <c r="F16" s="60">
        <f t="shared" si="3"/>
        <v>17</v>
      </c>
      <c r="G16" s="60">
        <f t="shared" si="3"/>
        <v>11</v>
      </c>
      <c r="H16" s="60">
        <f t="shared" si="3"/>
        <v>3</v>
      </c>
      <c r="I16" s="60">
        <f t="shared" si="3"/>
        <v>-4</v>
      </c>
      <c r="J16" s="60">
        <f t="shared" si="3"/>
        <v>9</v>
      </c>
      <c r="K16" s="60">
        <f t="shared" si="3"/>
        <v>167</v>
      </c>
      <c r="L16" s="60">
        <f t="shared" si="3"/>
        <v>96</v>
      </c>
      <c r="M16" s="61">
        <f t="shared" si="3"/>
        <v>69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</row>
    <row r="17" spans="1:114" ht="12.75">
      <c r="A17" s="62" t="s">
        <v>1</v>
      </c>
      <c r="B17" s="24"/>
      <c r="C17" s="24">
        <f aca="true" t="shared" si="4" ref="C17:M17">C7-B7</f>
        <v>3</v>
      </c>
      <c r="D17" s="24">
        <f t="shared" si="4"/>
        <v>-14</v>
      </c>
      <c r="E17" s="24">
        <f t="shared" si="4"/>
        <v>6</v>
      </c>
      <c r="F17" s="24">
        <f t="shared" si="4"/>
        <v>216</v>
      </c>
      <c r="G17" s="24">
        <f t="shared" si="4"/>
        <v>68</v>
      </c>
      <c r="H17" s="24">
        <f t="shared" si="4"/>
        <v>30</v>
      </c>
      <c r="I17" s="24">
        <f t="shared" si="4"/>
        <v>4</v>
      </c>
      <c r="J17" s="24">
        <f t="shared" si="4"/>
        <v>-57</v>
      </c>
      <c r="K17" s="24">
        <f t="shared" si="4"/>
        <v>-8</v>
      </c>
      <c r="L17" s="24">
        <f t="shared" si="4"/>
        <v>-8</v>
      </c>
      <c r="M17" s="63">
        <f t="shared" si="4"/>
        <v>4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</row>
    <row r="18" spans="1:114" ht="13.5" thickBot="1">
      <c r="A18" s="64" t="s">
        <v>2</v>
      </c>
      <c r="B18" s="65"/>
      <c r="C18" s="65">
        <f aca="true" t="shared" si="5" ref="C18:M18">C8-B8</f>
        <v>0</v>
      </c>
      <c r="D18" s="65">
        <f t="shared" si="5"/>
        <v>0</v>
      </c>
      <c r="E18" s="65">
        <f t="shared" si="5"/>
        <v>0</v>
      </c>
      <c r="F18" s="65">
        <f t="shared" si="5"/>
        <v>138</v>
      </c>
      <c r="G18" s="65">
        <f t="shared" si="5"/>
        <v>96</v>
      </c>
      <c r="H18" s="65">
        <f t="shared" si="5"/>
        <v>54</v>
      </c>
      <c r="I18" s="65">
        <f t="shared" si="5"/>
        <v>55</v>
      </c>
      <c r="J18" s="65">
        <f t="shared" si="5"/>
        <v>45</v>
      </c>
      <c r="K18" s="65">
        <f t="shared" si="5"/>
        <v>58</v>
      </c>
      <c r="L18" s="65">
        <f t="shared" si="5"/>
        <v>45</v>
      </c>
      <c r="M18" s="66">
        <f t="shared" si="5"/>
        <v>41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</row>
    <row r="19" spans="1:114" ht="25.5">
      <c r="A19" s="56" t="s">
        <v>27</v>
      </c>
      <c r="B19" s="57"/>
      <c r="C19" s="57"/>
      <c r="D19" s="57"/>
      <c r="E19" s="57"/>
      <c r="F19" s="57"/>
      <c r="G19" s="58">
        <f>G8/$F8</f>
        <v>1.6956521739130435</v>
      </c>
      <c r="H19" s="58">
        <f aca="true" t="shared" si="6" ref="H19:M19">H8/$F8</f>
        <v>2.0869565217391304</v>
      </c>
      <c r="I19" s="58">
        <f t="shared" si="6"/>
        <v>2.4855072463768115</v>
      </c>
      <c r="J19" s="58">
        <f t="shared" si="6"/>
        <v>2.8115942028985508</v>
      </c>
      <c r="K19" s="58">
        <f t="shared" si="6"/>
        <v>3.2318840579710146</v>
      </c>
      <c r="L19" s="58">
        <f t="shared" si="6"/>
        <v>3.5579710144927534</v>
      </c>
      <c r="M19" s="58">
        <f t="shared" si="6"/>
        <v>3.8550724637681157</v>
      </c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</row>
    <row r="20" spans="1:114" ht="25.5">
      <c r="A20" s="55" t="s">
        <v>28</v>
      </c>
      <c r="B20" s="24"/>
      <c r="C20" s="24"/>
      <c r="D20" s="24"/>
      <c r="E20" s="24"/>
      <c r="F20" s="24"/>
      <c r="G20" s="25">
        <f>G8/F8</f>
        <v>1.6956521739130435</v>
      </c>
      <c r="H20" s="25">
        <f aca="true" t="shared" si="7" ref="H20:M20">H8/G8</f>
        <v>1.2307692307692308</v>
      </c>
      <c r="I20" s="25">
        <f t="shared" si="7"/>
        <v>1.1909722222222223</v>
      </c>
      <c r="J20" s="25">
        <f t="shared" si="7"/>
        <v>1.131195335276968</v>
      </c>
      <c r="K20" s="25">
        <f t="shared" si="7"/>
        <v>1.1494845360824741</v>
      </c>
      <c r="L20" s="25">
        <f t="shared" si="7"/>
        <v>1.100896860986547</v>
      </c>
      <c r="M20" s="25">
        <f t="shared" si="7"/>
        <v>1.0835030549898168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</row>
    <row r="21" spans="1:114" ht="25.5">
      <c r="A21" s="75" t="s">
        <v>66</v>
      </c>
      <c r="B21" s="99"/>
      <c r="C21" s="99"/>
      <c r="D21" s="99"/>
      <c r="E21" s="99"/>
      <c r="F21" s="99"/>
      <c r="G21" s="100"/>
      <c r="H21" s="100"/>
      <c r="I21" s="100"/>
      <c r="J21" s="100"/>
      <c r="K21" s="100"/>
      <c r="L21" s="100"/>
      <c r="M21" s="100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</row>
    <row r="22" spans="1:114" ht="25.5">
      <c r="A22" s="75" t="s">
        <v>67</v>
      </c>
      <c r="B22" s="99"/>
      <c r="C22" s="99"/>
      <c r="D22" s="99"/>
      <c r="E22" s="99"/>
      <c r="F22" s="99"/>
      <c r="G22" s="100"/>
      <c r="H22" s="100"/>
      <c r="I22" s="100"/>
      <c r="J22" s="100"/>
      <c r="K22" s="100"/>
      <c r="L22" s="100"/>
      <c r="M22" s="100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</row>
    <row r="23" spans="1:114" ht="25.5">
      <c r="A23" s="75" t="s">
        <v>68</v>
      </c>
      <c r="B23" s="99"/>
      <c r="C23" s="99"/>
      <c r="D23" s="99"/>
      <c r="E23" s="99"/>
      <c r="F23" s="99" t="s">
        <v>78</v>
      </c>
      <c r="G23" s="100"/>
      <c r="H23" s="100"/>
      <c r="I23" s="100"/>
      <c r="J23" s="100"/>
      <c r="K23" s="100"/>
      <c r="L23" s="100"/>
      <c r="M23" s="100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</row>
    <row r="24" spans="1:114" ht="25.5">
      <c r="A24" s="75" t="s">
        <v>69</v>
      </c>
      <c r="B24" s="99"/>
      <c r="C24" s="99"/>
      <c r="D24" s="99"/>
      <c r="E24" s="99"/>
      <c r="F24" s="99"/>
      <c r="G24" s="100"/>
      <c r="H24" s="100"/>
      <c r="I24" s="100"/>
      <c r="J24" s="100"/>
      <c r="K24" s="100"/>
      <c r="L24" s="100"/>
      <c r="M24" s="100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</row>
    <row r="25" spans="1:114" ht="25.5">
      <c r="A25" s="75" t="s">
        <v>70</v>
      </c>
      <c r="B25" s="99"/>
      <c r="C25" s="99"/>
      <c r="D25" s="99"/>
      <c r="E25" s="99"/>
      <c r="F25" s="99"/>
      <c r="G25" s="100"/>
      <c r="H25" s="100"/>
      <c r="I25" s="100"/>
      <c r="J25" s="100"/>
      <c r="K25" s="100"/>
      <c r="L25" s="100"/>
      <c r="M25" s="100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</row>
    <row r="26" spans="1:114" ht="25.5">
      <c r="A26" s="75" t="s">
        <v>71</v>
      </c>
      <c r="B26" s="99"/>
      <c r="C26" s="99"/>
      <c r="D26" s="99"/>
      <c r="E26" s="99"/>
      <c r="F26" s="99"/>
      <c r="G26" s="100"/>
      <c r="H26" s="100"/>
      <c r="I26" s="100"/>
      <c r="J26" s="100"/>
      <c r="K26" s="100"/>
      <c r="L26" s="100"/>
      <c r="M26" s="100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</row>
    <row r="27" spans="1:114" ht="25.5">
      <c r="A27" s="75" t="s">
        <v>73</v>
      </c>
      <c r="B27" s="99"/>
      <c r="C27" s="99"/>
      <c r="D27" s="99"/>
      <c r="E27" s="99"/>
      <c r="F27" s="99"/>
      <c r="G27" s="100"/>
      <c r="H27" s="100"/>
      <c r="I27" s="100"/>
      <c r="J27" s="100"/>
      <c r="K27" s="100"/>
      <c r="L27" s="100"/>
      <c r="M27" s="100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</row>
    <row r="28" spans="1:114" ht="25.5">
      <c r="A28" s="75" t="s">
        <v>72</v>
      </c>
      <c r="B28" s="99"/>
      <c r="C28" s="99"/>
      <c r="D28" s="99"/>
      <c r="E28" s="99"/>
      <c r="F28" s="99"/>
      <c r="G28" s="100"/>
      <c r="H28" s="100"/>
      <c r="I28" s="100"/>
      <c r="J28" s="100"/>
      <c r="K28" s="100"/>
      <c r="L28" s="100"/>
      <c r="M28" s="100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</row>
    <row r="29" spans="1:114" ht="25.5">
      <c r="A29" s="75" t="s">
        <v>74</v>
      </c>
      <c r="B29" s="99"/>
      <c r="C29" s="99"/>
      <c r="D29" s="99"/>
      <c r="E29" s="99"/>
      <c r="F29" s="99"/>
      <c r="G29" s="100"/>
      <c r="H29" s="100"/>
      <c r="I29" s="100"/>
      <c r="J29" s="100"/>
      <c r="K29" s="100"/>
      <c r="L29" s="100"/>
      <c r="M29" s="100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</row>
    <row r="30" spans="1:114" ht="13.5" thickBot="1">
      <c r="A30" s="76"/>
      <c r="B30" s="101"/>
      <c r="C30" s="101"/>
      <c r="D30" s="101"/>
      <c r="E30" s="101"/>
      <c r="F30" s="101"/>
      <c r="G30" s="102"/>
      <c r="H30" s="102"/>
      <c r="I30" s="102"/>
      <c r="J30" s="102"/>
      <c r="K30" s="102"/>
      <c r="L30" s="102"/>
      <c r="M30" s="102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</row>
    <row r="31" spans="1:114" ht="12.75">
      <c r="A31" s="110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</row>
    <row r="32" spans="1:114" ht="12.75">
      <c r="A32" s="111"/>
      <c r="B32" s="99"/>
      <c r="C32" s="99"/>
      <c r="D32" s="99"/>
      <c r="E32" s="99"/>
      <c r="F32" s="99"/>
      <c r="G32" s="100"/>
      <c r="H32" s="100"/>
      <c r="I32" s="100"/>
      <c r="J32" s="100"/>
      <c r="K32" s="100"/>
      <c r="L32" s="100"/>
      <c r="M32" s="106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</row>
    <row r="33" spans="1:114" ht="12.75">
      <c r="A33" s="111"/>
      <c r="B33" s="99"/>
      <c r="C33" s="99"/>
      <c r="D33" s="99"/>
      <c r="E33" s="99"/>
      <c r="F33" s="99"/>
      <c r="G33" s="100"/>
      <c r="H33" s="100"/>
      <c r="I33" s="100"/>
      <c r="J33" s="100"/>
      <c r="K33" s="100"/>
      <c r="L33" s="100"/>
      <c r="M33" s="106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</row>
    <row r="34" spans="1:114" ht="13.5" thickBot="1">
      <c r="A34" s="112"/>
      <c r="B34" s="107"/>
      <c r="C34" s="107"/>
      <c r="D34" s="107"/>
      <c r="E34" s="107"/>
      <c r="F34" s="107"/>
      <c r="G34" s="108"/>
      <c r="H34" s="108"/>
      <c r="I34" s="108"/>
      <c r="J34" s="108"/>
      <c r="K34" s="108"/>
      <c r="L34" s="108"/>
      <c r="M34" s="109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</row>
    <row r="35" spans="1:114" ht="30" customHeight="1">
      <c r="A35" s="166" t="s">
        <v>55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</row>
    <row r="36" spans="1:114" ht="75" customHeight="1">
      <c r="A36" s="155" t="s">
        <v>75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</row>
    <row r="37" spans="14:114" ht="12.75"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</row>
    <row r="38" spans="14:114" ht="12.75"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</row>
    <row r="39" spans="3:114" ht="12.75">
      <c r="C39" s="67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</row>
    <row r="40" spans="14:114" ht="12.75"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</row>
    <row r="41" spans="14:114" ht="12.75"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</row>
    <row r="42" spans="14:114" ht="12.75"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</row>
    <row r="43" spans="14:114" ht="12.75"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</row>
    <row r="44" spans="14:114" ht="12.75"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</row>
    <row r="45" spans="14:114" ht="12.75"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</row>
    <row r="46" spans="14:114" ht="12.75"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</row>
    <row r="47" spans="14:114" ht="12.75"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</row>
    <row r="48" spans="14:114" ht="12.75"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</row>
    <row r="49" spans="14:114" ht="12.75"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</row>
    <row r="50" spans="14:114" ht="12.75"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</row>
    <row r="51" spans="14:114" ht="12.75"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</row>
    <row r="52" spans="14:114" ht="12.75"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</row>
    <row r="53" spans="14:114" ht="12.75"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</row>
    <row r="54" spans="14:114" ht="12.75"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</row>
    <row r="55" spans="14:114" ht="12.75"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</row>
    <row r="56" spans="14:114" ht="12.75"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</row>
    <row r="57" spans="14:114" ht="12.75"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</row>
    <row r="58" spans="14:114" ht="12.75"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</row>
    <row r="59" spans="14:114" ht="12.75"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</row>
    <row r="60" spans="14:114" ht="12.75"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</row>
    <row r="61" spans="14:114" ht="12.75"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</row>
    <row r="62" spans="14:114" ht="12.75"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</row>
    <row r="63" spans="14:114" ht="12.75"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</row>
    <row r="64" spans="14:114" ht="12.75"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</row>
    <row r="65" spans="14:114" ht="12.75"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</row>
    <row r="66" spans="14:114" ht="12.75"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</row>
    <row r="67" spans="14:114" ht="12.75"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</row>
    <row r="68" spans="14:114" ht="12.75"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</row>
    <row r="69" spans="14:114" ht="12.75"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</row>
    <row r="70" spans="14:114" ht="12.75"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</row>
    <row r="71" spans="14:114" ht="12.75"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</row>
    <row r="72" spans="14:114" ht="12.75"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</row>
    <row r="73" spans="14:114" ht="12.75"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</row>
    <row r="74" spans="14:114" ht="12.75"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</row>
    <row r="75" spans="14:114" ht="12.75"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</row>
  </sheetData>
  <sheetProtection sheet="1" objects="1" scenarios="1"/>
  <mergeCells count="8">
    <mergeCell ref="A1:I1"/>
    <mergeCell ref="A36:M36"/>
    <mergeCell ref="A35:M35"/>
    <mergeCell ref="A9:M9"/>
    <mergeCell ref="B15:M15"/>
    <mergeCell ref="B3:L3"/>
    <mergeCell ref="B5:M5"/>
    <mergeCell ref="B10:M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Sokolov</dc:creator>
  <cp:keywords/>
  <dc:description/>
  <cp:lastModifiedBy>Vladislav Sokolov</cp:lastModifiedBy>
  <dcterms:created xsi:type="dcterms:W3CDTF">1999-10-19T20:40:46Z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